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XII PI" sheetId="10" r:id="rId1"/>
    <sheet name="X PI" sheetId="4" r:id="rId2"/>
    <sheet name="Xii Science " sheetId="1" r:id="rId3"/>
    <sheet name="X" sheetId="2" r:id="rId4"/>
  </sheets>
  <externalReferences>
    <externalReference r:id="rId5"/>
  </externalReferences>
  <definedNames>
    <definedName name="S10GR">[1]Mainsheet!$Z$2:$Z$63</definedName>
    <definedName name="S10MR">[1]Mainsheet!$N$2:$N$63</definedName>
    <definedName name="S11GR">[1]Mainsheet!$AA$2:$AA$63</definedName>
    <definedName name="S11MR">[1]Mainsheet!$O$2:$O$63</definedName>
    <definedName name="S12GR">[1]Mainsheet!$AB$2:$AB$63</definedName>
    <definedName name="S12MR">[1]Mainsheet!$P$2:$P$63</definedName>
    <definedName name="S1GR">[1]Mainsheet!$Q$2:$Q$63</definedName>
    <definedName name="S1MR">[1]Mainsheet!$E$2:$E$63</definedName>
    <definedName name="S2GR">[1]Mainsheet!$R$2:$R$63</definedName>
    <definedName name="S2MR">[1]Mainsheet!$F$2:$F$63</definedName>
    <definedName name="S3GR">[1]Mainsheet!$S$2:$S$63</definedName>
    <definedName name="S3MR">[1]Mainsheet!$G$2:$G$63</definedName>
    <definedName name="S4GR">[1]Mainsheet!$T$2:$T$63</definedName>
    <definedName name="S4MR">[1]Mainsheet!$H$2:$H$63</definedName>
    <definedName name="S5GR">[1]Mainsheet!$U$2:$U$63</definedName>
    <definedName name="S5MR">[1]Mainsheet!$I$2:$I$63</definedName>
    <definedName name="S6GR">[1]Mainsheet!$V$2:$V$63</definedName>
    <definedName name="S6MR">[1]Mainsheet!$J$2:$J$63</definedName>
    <definedName name="S7GR">[1]Mainsheet!$W$2:$W$63</definedName>
    <definedName name="S7MR">[1]Mainsheet!$K$2:$K$63</definedName>
    <definedName name="S8GR">[1]Mainsheet!$X$2:$X$63</definedName>
    <definedName name="S8MR">[1]Mainsheet!$L$2:$L$63</definedName>
    <definedName name="S9GR">[1]Mainsheet!$Y$2:$Y$63</definedName>
    <definedName name="S9MR">[1]Mainsheet!$M$2:$M$63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51" i="2" l="1"/>
  <c r="T49" i="2"/>
  <c r="U49" i="2" s="1"/>
  <c r="T45" i="2"/>
  <c r="U45" i="2" s="1"/>
  <c r="T40" i="2"/>
  <c r="T18" i="2"/>
  <c r="T14" i="2"/>
  <c r="U14" i="2" s="1"/>
  <c r="T11" i="2"/>
  <c r="M28" i="4"/>
  <c r="L28" i="4"/>
  <c r="K28" i="4"/>
  <c r="J28" i="4"/>
  <c r="I28" i="4"/>
  <c r="H28" i="4"/>
  <c r="G28" i="4"/>
  <c r="F28" i="4"/>
  <c r="E28" i="4"/>
  <c r="D28" i="4"/>
  <c r="C28" i="4"/>
  <c r="V27" i="4"/>
  <c r="U27" i="4"/>
  <c r="T27" i="4"/>
  <c r="S27" i="4"/>
  <c r="R27" i="4"/>
  <c r="W27" i="4" s="1"/>
  <c r="P27" i="4"/>
  <c r="Q27" i="4" s="1"/>
  <c r="O27" i="4"/>
  <c r="N27" i="4"/>
  <c r="V26" i="4"/>
  <c r="U26" i="4"/>
  <c r="T26" i="4"/>
  <c r="W26" i="4" s="1"/>
  <c r="S26" i="4"/>
  <c r="R26" i="4"/>
  <c r="P26" i="4"/>
  <c r="Q26" i="4" s="1"/>
  <c r="O26" i="4"/>
  <c r="N26" i="4"/>
  <c r="V25" i="4"/>
  <c r="U25" i="4"/>
  <c r="T25" i="4"/>
  <c r="S25" i="4"/>
  <c r="R25" i="4"/>
  <c r="W25" i="4" s="1"/>
  <c r="P25" i="4"/>
  <c r="Q25" i="4" s="1"/>
  <c r="O25" i="4"/>
  <c r="N25" i="4"/>
  <c r="V24" i="4"/>
  <c r="U24" i="4"/>
  <c r="T24" i="4"/>
  <c r="S24" i="4"/>
  <c r="R24" i="4"/>
  <c r="W24" i="4" s="1"/>
  <c r="Q24" i="4"/>
  <c r="P24" i="4"/>
  <c r="O24" i="4"/>
  <c r="N24" i="4"/>
  <c r="V23" i="4"/>
  <c r="U23" i="4"/>
  <c r="T23" i="4"/>
  <c r="S23" i="4"/>
  <c r="W23" i="4" s="1"/>
  <c r="R23" i="4"/>
  <c r="P23" i="4"/>
  <c r="Q23" i="4" s="1"/>
  <c r="O23" i="4"/>
  <c r="N23" i="4"/>
  <c r="V22" i="4"/>
  <c r="U22" i="4"/>
  <c r="W22" i="4" s="1"/>
  <c r="T22" i="4"/>
  <c r="S22" i="4"/>
  <c r="R22" i="4"/>
  <c r="P22" i="4"/>
  <c r="Q22" i="4" s="1"/>
  <c r="O22" i="4"/>
  <c r="N22" i="4"/>
  <c r="N28" i="4" s="1"/>
  <c r="U51" i="2"/>
  <c r="U50" i="2"/>
  <c r="U48" i="2"/>
  <c r="U40" i="2"/>
  <c r="U39" i="2"/>
  <c r="U36" i="2"/>
  <c r="U35" i="2"/>
  <c r="U32" i="2"/>
  <c r="U31" i="2"/>
  <c r="U28" i="2"/>
  <c r="U27" i="2"/>
  <c r="U24" i="2"/>
  <c r="U23" i="2"/>
  <c r="U20" i="2"/>
  <c r="U19" i="2"/>
  <c r="U18" i="2"/>
  <c r="U15" i="2"/>
  <c r="U11" i="2"/>
  <c r="T52" i="2"/>
  <c r="U52" i="2" s="1"/>
  <c r="T50" i="2"/>
  <c r="T48" i="2"/>
  <c r="T47" i="2"/>
  <c r="U47" i="2" s="1"/>
  <c r="T46" i="2"/>
  <c r="U46" i="2" s="1"/>
  <c r="T44" i="2"/>
  <c r="U44" i="2" s="1"/>
  <c r="T43" i="2"/>
  <c r="U43" i="2" s="1"/>
  <c r="T42" i="2"/>
  <c r="U42" i="2" s="1"/>
  <c r="T41" i="2"/>
  <c r="U41" i="2" s="1"/>
  <c r="T39" i="2"/>
  <c r="T38" i="2"/>
  <c r="U38" i="2" s="1"/>
  <c r="T37" i="2"/>
  <c r="U37" i="2" s="1"/>
  <c r="T36" i="2"/>
  <c r="T35" i="2"/>
  <c r="T34" i="2"/>
  <c r="U34" i="2" s="1"/>
  <c r="T33" i="2"/>
  <c r="U33" i="2" s="1"/>
  <c r="T32" i="2"/>
  <c r="T31" i="2"/>
  <c r="T30" i="2"/>
  <c r="U30" i="2" s="1"/>
  <c r="T29" i="2"/>
  <c r="U29" i="2" s="1"/>
  <c r="T28" i="2"/>
  <c r="T27" i="2"/>
  <c r="T26" i="2"/>
  <c r="U26" i="2" s="1"/>
  <c r="T25" i="2"/>
  <c r="U25" i="2" s="1"/>
  <c r="T24" i="2"/>
  <c r="T23" i="2"/>
  <c r="T22" i="2"/>
  <c r="U22" i="2" s="1"/>
  <c r="T21" i="2"/>
  <c r="U21" i="2" s="1"/>
  <c r="T20" i="2"/>
  <c r="T19" i="2"/>
  <c r="T17" i="2"/>
  <c r="U17" i="2" s="1"/>
  <c r="T16" i="2"/>
  <c r="U16" i="2" s="1"/>
  <c r="T15" i="2"/>
  <c r="T13" i="2"/>
  <c r="U13" i="2" s="1"/>
  <c r="T12" i="2"/>
  <c r="U12" i="2" s="1"/>
  <c r="T10" i="2"/>
  <c r="U10" i="2" s="1"/>
  <c r="T9" i="2"/>
  <c r="U9" i="2" s="1"/>
  <c r="T8" i="2"/>
  <c r="U8" i="2" s="1"/>
  <c r="T6" i="2"/>
  <c r="U6" i="2" s="1"/>
  <c r="T7" i="2"/>
  <c r="U7" i="2" s="1"/>
  <c r="V26" i="1"/>
  <c r="W26" i="1" s="1"/>
  <c r="V10" i="1"/>
  <c r="V29" i="1"/>
  <c r="W29" i="1" s="1"/>
  <c r="V28" i="1"/>
  <c r="W28" i="1" s="1"/>
  <c r="V27" i="1"/>
  <c r="W27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R19" i="10"/>
  <c r="S19" i="10"/>
  <c r="T19" i="10"/>
  <c r="U19" i="10"/>
  <c r="V19" i="10"/>
  <c r="W19" i="10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W10" i="1"/>
  <c r="V9" i="1"/>
  <c r="W9" i="1" s="1"/>
  <c r="V8" i="1"/>
  <c r="W8" i="1" s="1"/>
  <c r="V7" i="1"/>
  <c r="W7" i="1" s="1"/>
  <c r="V6" i="1"/>
  <c r="W6" i="1" s="1"/>
  <c r="D16" i="10"/>
  <c r="E16" i="10"/>
  <c r="F16" i="10"/>
  <c r="G16" i="10"/>
  <c r="H16" i="10"/>
  <c r="I16" i="10"/>
  <c r="J16" i="10"/>
  <c r="K16" i="10"/>
  <c r="L16" i="10"/>
  <c r="M16" i="10"/>
  <c r="C16" i="10"/>
  <c r="N8" i="10"/>
  <c r="O8" i="10"/>
  <c r="P8" i="10"/>
  <c r="Q8" i="10" s="1"/>
  <c r="N9" i="10"/>
  <c r="O9" i="10"/>
  <c r="P9" i="10"/>
  <c r="Q9" i="10"/>
  <c r="N10" i="10"/>
  <c r="O10" i="10"/>
  <c r="P10" i="10"/>
  <c r="Q10" i="10" s="1"/>
  <c r="N11" i="10"/>
  <c r="O11" i="10"/>
  <c r="P11" i="10"/>
  <c r="Q11" i="10" s="1"/>
  <c r="N12" i="10"/>
  <c r="O12" i="10"/>
  <c r="P12" i="10"/>
  <c r="Q12" i="10" s="1"/>
  <c r="N13" i="10"/>
  <c r="O13" i="10"/>
  <c r="P13" i="10"/>
  <c r="Q13" i="10"/>
  <c r="N14" i="10"/>
  <c r="O14" i="10"/>
  <c r="P14" i="10"/>
  <c r="Q14" i="10" s="1"/>
  <c r="N15" i="10"/>
  <c r="O15" i="10"/>
  <c r="P15" i="10"/>
  <c r="Q15" i="10" s="1"/>
  <c r="V13" i="10"/>
  <c r="U13" i="10"/>
  <c r="T13" i="10"/>
  <c r="S13" i="10"/>
  <c r="R13" i="10"/>
  <c r="V12" i="10"/>
  <c r="U12" i="10"/>
  <c r="T12" i="10"/>
  <c r="S12" i="10"/>
  <c r="R12" i="10"/>
  <c r="W12" i="10"/>
  <c r="V11" i="10"/>
  <c r="U11" i="10"/>
  <c r="T11" i="10"/>
  <c r="S11" i="10"/>
  <c r="R11" i="10"/>
  <c r="V10" i="10"/>
  <c r="U10" i="10"/>
  <c r="T10" i="10"/>
  <c r="S10" i="10"/>
  <c r="R10" i="10"/>
  <c r="V8" i="10"/>
  <c r="U8" i="10"/>
  <c r="T8" i="10"/>
  <c r="S8" i="10"/>
  <c r="R8" i="10"/>
  <c r="V7" i="10"/>
  <c r="U7" i="10"/>
  <c r="T7" i="10"/>
  <c r="S7" i="10"/>
  <c r="R7" i="10"/>
  <c r="O7" i="10"/>
  <c r="P7" i="10"/>
  <c r="Q7" i="10" s="1"/>
  <c r="W11" i="10"/>
  <c r="W8" i="10"/>
  <c r="W10" i="10"/>
  <c r="N7" i="10"/>
  <c r="W13" i="10"/>
  <c r="W7" i="10"/>
  <c r="D13" i="4"/>
  <c r="E13" i="4"/>
  <c r="G13" i="4"/>
  <c r="H13" i="4"/>
  <c r="K13" i="4"/>
  <c r="C13" i="4"/>
  <c r="V12" i="4"/>
  <c r="U12" i="4"/>
  <c r="T12" i="4"/>
  <c r="S12" i="4"/>
  <c r="R12" i="4"/>
  <c r="P12" i="4"/>
  <c r="Q12" i="4" s="1"/>
  <c r="V11" i="4"/>
  <c r="U11" i="4"/>
  <c r="T11" i="4"/>
  <c r="S11" i="4"/>
  <c r="R11" i="4"/>
  <c r="N11" i="4"/>
  <c r="V10" i="4"/>
  <c r="U10" i="4"/>
  <c r="T10" i="4"/>
  <c r="S10" i="4"/>
  <c r="R10" i="4"/>
  <c r="M10" i="4"/>
  <c r="F13" i="4"/>
  <c r="V9" i="4"/>
  <c r="U9" i="4"/>
  <c r="T9" i="4"/>
  <c r="S9" i="4"/>
  <c r="R9" i="4"/>
  <c r="V8" i="4"/>
  <c r="U8" i="4"/>
  <c r="T8" i="4"/>
  <c r="S8" i="4"/>
  <c r="R8" i="4"/>
  <c r="J13" i="4"/>
  <c r="V7" i="4"/>
  <c r="U7" i="4"/>
  <c r="T7" i="4"/>
  <c r="S7" i="4"/>
  <c r="R7" i="4"/>
  <c r="N8" i="4"/>
  <c r="W8" i="4"/>
  <c r="L13" i="4"/>
  <c r="N9" i="4"/>
  <c r="M13" i="4"/>
  <c r="I13" i="4"/>
  <c r="W9" i="4"/>
  <c r="W12" i="4"/>
  <c r="N7" i="4"/>
  <c r="W10" i="4"/>
  <c r="P7" i="4"/>
  <c r="Q7" i="4" s="1"/>
  <c r="W7" i="4"/>
  <c r="O9" i="4"/>
  <c r="O10" i="4"/>
  <c r="P11" i="4"/>
  <c r="Q11" i="4" s="1"/>
  <c r="W11" i="4"/>
  <c r="P8" i="4"/>
  <c r="Q8" i="4" s="1"/>
  <c r="P9" i="4"/>
  <c r="Q9" i="4" s="1"/>
  <c r="N10" i="4"/>
  <c r="N12" i="4"/>
  <c r="O7" i="4"/>
  <c r="P10" i="4"/>
  <c r="Q10" i="4" s="1"/>
  <c r="O11" i="4"/>
  <c r="O8" i="4"/>
  <c r="O12" i="4"/>
  <c r="P28" i="4" l="1"/>
  <c r="Q28" i="4" s="1"/>
  <c r="N13" i="4"/>
  <c r="P13" i="4"/>
  <c r="Q13" i="4" s="1"/>
  <c r="N16" i="10"/>
  <c r="O16" i="10"/>
  <c r="P16" i="10"/>
  <c r="Q16" i="10" s="1"/>
</calcChain>
</file>

<file path=xl/sharedStrings.xml><?xml version="1.0" encoding="utf-8"?>
<sst xmlns="http://schemas.openxmlformats.org/spreadsheetml/2006/main" count="777" uniqueCount="192">
  <si>
    <t xml:space="preserve">S. No. </t>
  </si>
  <si>
    <t xml:space="preserve">Roll No. </t>
  </si>
  <si>
    <t xml:space="preserve">Name of Student </t>
  </si>
  <si>
    <t>B1</t>
  </si>
  <si>
    <t>D2</t>
  </si>
  <si>
    <t>Marks</t>
  </si>
  <si>
    <t xml:space="preserve">Grade </t>
  </si>
  <si>
    <t>A1</t>
  </si>
  <si>
    <t>A2</t>
  </si>
  <si>
    <t>B2</t>
  </si>
  <si>
    <t>C1</t>
  </si>
  <si>
    <t>C2</t>
  </si>
  <si>
    <t xml:space="preserve">Marks </t>
  </si>
  <si>
    <t xml:space="preserve">% </t>
  </si>
  <si>
    <t>Total Marks</t>
  </si>
  <si>
    <t>002</t>
  </si>
  <si>
    <t>D1</t>
  </si>
  <si>
    <t>E</t>
  </si>
  <si>
    <t>PROFORMA - I</t>
  </si>
  <si>
    <t>S.No.</t>
  </si>
  <si>
    <t xml:space="preserve">Subject </t>
  </si>
  <si>
    <t>Total Appeared</t>
  </si>
  <si>
    <t xml:space="preserve">Total Passed </t>
  </si>
  <si>
    <t xml:space="preserve">No. of students in each grade </t>
  </si>
  <si>
    <t>Pass %</t>
  </si>
  <si>
    <t>N X W</t>
  </si>
  <si>
    <t>PI</t>
  </si>
  <si>
    <t xml:space="preserve">Number of students securing % </t>
  </si>
  <si>
    <t>33% to
&lt;45%</t>
  </si>
  <si>
    <t>45% to
&lt;60%</t>
  </si>
  <si>
    <t>60% to
&lt;75%</t>
  </si>
  <si>
    <t>75% to
&lt;90%</t>
  </si>
  <si>
    <t xml:space="preserve">90% &amp;
above </t>
  </si>
  <si>
    <t>ENGLISH</t>
  </si>
  <si>
    <t>HINDI</t>
  </si>
  <si>
    <t>MATHEMATICS</t>
  </si>
  <si>
    <t>COMPUTER SCIENCE</t>
  </si>
  <si>
    <t>PHYSICAL EDUCATION</t>
  </si>
  <si>
    <t xml:space="preserve">TOTAL </t>
  </si>
  <si>
    <t>SANSKRIT</t>
  </si>
  <si>
    <t>SCIENCE</t>
  </si>
  <si>
    <t>SOCIAL SCIENCE</t>
  </si>
  <si>
    <t>Total of Col. 5 to 13 (should tally with Col. No.3)</t>
  </si>
  <si>
    <t xml:space="preserve">MATHEMATICS </t>
  </si>
  <si>
    <t xml:space="preserve">PHYSICS </t>
  </si>
  <si>
    <t xml:space="preserve">CHEMISTRY </t>
  </si>
  <si>
    <t xml:space="preserve">BIOLOGY </t>
  </si>
  <si>
    <t xml:space="preserve">HINDI CORE </t>
  </si>
  <si>
    <t xml:space="preserve">HINDI ELECTIVE </t>
  </si>
  <si>
    <t>KENDRIYA VIDYALAYA GUMLA</t>
  </si>
  <si>
    <t>ENG(301)</t>
  </si>
  <si>
    <t>HIN(302)</t>
  </si>
  <si>
    <t>PHY(042)</t>
  </si>
  <si>
    <t>CHE(043)</t>
  </si>
  <si>
    <t>MATHS(041)</t>
  </si>
  <si>
    <t>BIO(044)</t>
  </si>
  <si>
    <t>PHE(048)</t>
  </si>
  <si>
    <t>COMP(083)</t>
  </si>
  <si>
    <t xml:space="preserve">KENDRIYA VIDYALAYA GUMLA </t>
  </si>
  <si>
    <t>TOTAL</t>
  </si>
  <si>
    <t>POINT</t>
  </si>
  <si>
    <t>PI = (N*W*100)/Number of std*8</t>
  </si>
  <si>
    <t>E=0</t>
  </si>
  <si>
    <t>Overall PI of Passed 5 Subjects</t>
  </si>
  <si>
    <t>PI = (N*W*100)/Total std*5 subjects*8</t>
  </si>
  <si>
    <t>Total</t>
  </si>
  <si>
    <t xml:space="preserve">Subject wise PI </t>
  </si>
  <si>
    <t xml:space="preserve">ENG </t>
  </si>
  <si>
    <t>D2=0</t>
  </si>
  <si>
    <t>0*1=0</t>
  </si>
  <si>
    <t>AKASH ORAON</t>
  </si>
  <si>
    <t>ALOK ORAON</t>
  </si>
  <si>
    <t>ANIKET KUMAR</t>
  </si>
  <si>
    <t>HEMA ORAON</t>
  </si>
  <si>
    <t>KRITIKA KERKETTA</t>
  </si>
  <si>
    <t>NARGISH NISHAT</t>
  </si>
  <si>
    <t>NIKHIL KUMAR</t>
  </si>
  <si>
    <t>PRIYA RANI</t>
  </si>
  <si>
    <t>PRIYANKA XAXA</t>
  </si>
  <si>
    <t>RAUNAK KUMAR</t>
  </si>
  <si>
    <t>SANJANA KUMARI</t>
  </si>
  <si>
    <t>SHIVANI GUPTA</t>
  </si>
  <si>
    <t>SYED SIBTAIN AHMAD</t>
  </si>
  <si>
    <t>AMISHA KUMARI KESHRI</t>
  </si>
  <si>
    <t>DEEPANKAR MUKUND ROY</t>
  </si>
  <si>
    <t>KRIPA TOPPO</t>
  </si>
  <si>
    <t>SUPRIYA TIRKEY</t>
  </si>
  <si>
    <t>SAKET KACHHAP</t>
  </si>
  <si>
    <t>NIRAL XALXO</t>
  </si>
  <si>
    <t>RAHUL KUMAR</t>
  </si>
  <si>
    <t>RISHIKA KUMARI</t>
  </si>
  <si>
    <t>NISHA KUMARI</t>
  </si>
  <si>
    <t>MUSKAN TIRKEY</t>
  </si>
  <si>
    <t>MANISH KUMAR SAHANI</t>
  </si>
  <si>
    <t>PI=385*100/24*5*8=40.10</t>
  </si>
  <si>
    <t>2*8=16</t>
  </si>
  <si>
    <t>7*7=49</t>
  </si>
  <si>
    <t>10*6=60</t>
  </si>
  <si>
    <t>15*5=75</t>
  </si>
  <si>
    <t>16*4=64</t>
  </si>
  <si>
    <t>21*3=63</t>
  </si>
  <si>
    <t>15*2=30</t>
  </si>
  <si>
    <t>28*1=28</t>
  </si>
  <si>
    <t>N*W=385</t>
  </si>
  <si>
    <t>A1=2</t>
  </si>
  <si>
    <t>A2=7</t>
  </si>
  <si>
    <t>B1=10</t>
  </si>
  <si>
    <t>B2=15</t>
  </si>
  <si>
    <t>C1=16</t>
  </si>
  <si>
    <t>C2=21</t>
  </si>
  <si>
    <t>D1=15</t>
  </si>
  <si>
    <t>D2=28</t>
  </si>
  <si>
    <t>E=6</t>
  </si>
  <si>
    <t>PI=110*100/24*8 = 57.29</t>
  </si>
  <si>
    <t>A1=0</t>
  </si>
  <si>
    <t>A2=02</t>
  </si>
  <si>
    <t>B1=04</t>
  </si>
  <si>
    <t>B2=05</t>
  </si>
  <si>
    <t>C1=09</t>
  </si>
  <si>
    <t>C2=03</t>
  </si>
  <si>
    <t>D1=01</t>
  </si>
  <si>
    <t>N*W=110</t>
  </si>
  <si>
    <t>0*8=0</t>
  </si>
  <si>
    <t>02*7=14</t>
  </si>
  <si>
    <t>04*6=24</t>
  </si>
  <si>
    <t>05*5=25</t>
  </si>
  <si>
    <t>09*4=36</t>
  </si>
  <si>
    <t>03*3=9</t>
  </si>
  <si>
    <t>01*2=02</t>
  </si>
  <si>
    <t>ADITYA KUMAR</t>
  </si>
  <si>
    <t>AISHA SIDDIQUA</t>
  </si>
  <si>
    <t>ANANDITA BHADURI</t>
  </si>
  <si>
    <t>ANIMA ORAON</t>
  </si>
  <si>
    <t>ANU KUMARI</t>
  </si>
  <si>
    <t>ANURAG SAHU</t>
  </si>
  <si>
    <t>ARPAN LAKRA</t>
  </si>
  <si>
    <t>ARUN LAKRA</t>
  </si>
  <si>
    <t>ASHUTOSH RAJAK</t>
  </si>
  <si>
    <t>BEJETA TETE</t>
  </si>
  <si>
    <t>CHANDRAMUKHI KUMARI</t>
  </si>
  <si>
    <t>FARHA NAAZ</t>
  </si>
  <si>
    <t>FARHIN NISHA</t>
  </si>
  <si>
    <t>JWALA BHAGAT</t>
  </si>
  <si>
    <t>KAVYANSHU KUMAR</t>
  </si>
  <si>
    <t>KHUSHI KUMARI</t>
  </si>
  <si>
    <t>KUSH SAHU</t>
  </si>
  <si>
    <t>LAV SAHU</t>
  </si>
  <si>
    <t>MANISH KUMAR</t>
  </si>
  <si>
    <t>MANISH PANNA</t>
  </si>
  <si>
    <t>MUSKAN KUMARI</t>
  </si>
  <si>
    <t>NAMRATA ORAON</t>
  </si>
  <si>
    <t>NANDANI KUMARI</t>
  </si>
  <si>
    <t>NISHI BARWA</t>
  </si>
  <si>
    <t>NUTAN KUMARI</t>
  </si>
  <si>
    <t>PHOOL KUMARI</t>
  </si>
  <si>
    <t>PRACHI KUMARI</t>
  </si>
  <si>
    <t>RAJNI KUMARI</t>
  </si>
  <si>
    <t>RAVI MUNDA</t>
  </si>
  <si>
    <t>RENU LAKRA</t>
  </si>
  <si>
    <t>RISHANT METE</t>
  </si>
  <si>
    <t>SAHIL BIRULY</t>
  </si>
  <si>
    <t>SANDESH MINZ</t>
  </si>
  <si>
    <t>SHIVAM KUMAR</t>
  </si>
  <si>
    <t>SMITA HERENZ</t>
  </si>
  <si>
    <t>SUBAS ORAON</t>
  </si>
  <si>
    <t>SURAJ TOPPO</t>
  </si>
  <si>
    <t>TANYA KUJUR</t>
  </si>
  <si>
    <t>VIBHA KUMARI</t>
  </si>
  <si>
    <t>VIPUL MINJ</t>
  </si>
  <si>
    <t>Kendriya Vidyalaya, GUMLA</t>
  </si>
  <si>
    <t>241/041</t>
  </si>
  <si>
    <t>086</t>
  </si>
  <si>
    <t>087</t>
  </si>
  <si>
    <t>AKASH KUMAR GUPTA</t>
  </si>
  <si>
    <t>MOHD ARBAZ ALAM</t>
  </si>
  <si>
    <t>NAVIN KUMAR CHANCHAL</t>
  </si>
  <si>
    <t>PRASHANT KUMAR SAHU</t>
  </si>
  <si>
    <t>AYUSH KUMAR GUPTA</t>
  </si>
  <si>
    <t>SHUBHAM KUMAR GUPTA</t>
  </si>
  <si>
    <t>PARIKSHIT KUMAR SAHU</t>
  </si>
  <si>
    <t>PASS</t>
  </si>
  <si>
    <t>AI</t>
  </si>
  <si>
    <t>CBSE RESULT -X : 2021-2022</t>
  </si>
  <si>
    <t>CBSE RESULT - XII : 2021-2022</t>
  </si>
  <si>
    <t xml:space="preserve">COMP </t>
  </si>
  <si>
    <t>COMP</t>
  </si>
  <si>
    <t>KENDRIYA VIDYALAYA  GUMLA</t>
  </si>
  <si>
    <r>
      <t>ANALYSIS OF CBSE RESULT (</t>
    </r>
    <r>
      <rPr>
        <b/>
        <sz val="13"/>
        <rFont val="Bookman Old Style"/>
        <family val="1"/>
      </rPr>
      <t>2021-22)</t>
    </r>
    <r>
      <rPr>
        <sz val="13"/>
        <rFont val="Bookman Old Style"/>
        <family val="1"/>
      </rPr>
      <t xml:space="preserve"> - PERFORMANCE INDEX  - </t>
    </r>
    <r>
      <rPr>
        <b/>
        <sz val="13"/>
        <rFont val="Bookman Old Style"/>
        <family val="1"/>
      </rPr>
      <t xml:space="preserve">CLASS XII </t>
    </r>
  </si>
  <si>
    <r>
      <t xml:space="preserve">Total of Col 18 to 22 </t>
    </r>
    <r>
      <rPr>
        <b/>
        <sz val="8"/>
        <rFont val="Arial"/>
        <family val="2"/>
      </rPr>
      <t>(should tally with Col. No.4)</t>
    </r>
  </si>
  <si>
    <t>Result</t>
  </si>
  <si>
    <r>
      <t>ANALYSIS OF CBSE RESULT (</t>
    </r>
    <r>
      <rPr>
        <b/>
        <sz val="16"/>
        <rFont val="Bookman Old Style"/>
        <family val="1"/>
      </rPr>
      <t>2021-22)</t>
    </r>
    <r>
      <rPr>
        <sz val="16"/>
        <rFont val="Bookman Old Style"/>
        <family val="1"/>
      </rPr>
      <t xml:space="preserve"> - PERFORMANCE INDEX  - </t>
    </r>
    <r>
      <rPr>
        <b/>
        <sz val="16"/>
        <rFont val="Bookman Old Style"/>
        <family val="1"/>
      </rPr>
      <t>CLASS X</t>
    </r>
  </si>
  <si>
    <r>
      <t xml:space="preserve">Total of Col. 5 to 13 </t>
    </r>
    <r>
      <rPr>
        <b/>
        <sz val="9"/>
        <rFont val="Arial"/>
        <family val="2"/>
      </rPr>
      <t>(should tally with Col. No.3)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</si>
</sst>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 Rounded MT Bold"/>
      <family val="2"/>
    </font>
    <font>
      <sz val="14"/>
      <name val="Arial Rounded MT Bold"/>
      <family val="2"/>
    </font>
    <font>
      <sz val="12"/>
      <name val="Calibri"/>
      <family val="2"/>
    </font>
    <font>
      <b/>
      <sz val="12"/>
      <name val="Batang"/>
      <family val="1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6"/>
      <name val="Bookman Old Style"/>
      <family val="1"/>
    </font>
    <font>
      <sz val="13"/>
      <name val="Bookman Old Style"/>
      <family val="1"/>
    </font>
    <font>
      <b/>
      <sz val="13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Courier"/>
      <family val="3"/>
    </font>
    <font>
      <b/>
      <sz val="12"/>
      <name val="Courier"/>
      <family val="3"/>
    </font>
    <font>
      <sz val="12"/>
      <name val="Courier"/>
      <family val="3"/>
    </font>
    <font>
      <b/>
      <sz val="14"/>
      <name val="Arial Rounded MT Bold"/>
      <family val="2"/>
    </font>
    <font>
      <u val="double"/>
      <sz val="11"/>
      <name val="Aharoni"/>
    </font>
    <font>
      <b/>
      <sz val="11"/>
      <name val="Calibri"/>
      <family val="2"/>
      <scheme val="minor"/>
    </font>
    <font>
      <u val="double"/>
      <sz val="12"/>
      <name val="Aharoni"/>
    </font>
    <font>
      <b/>
      <sz val="12"/>
      <name val="Arial Rounded MT Bold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6"/>
      <name val="Arial Rounded MT Bold"/>
      <family val="2"/>
    </font>
    <font>
      <b/>
      <sz val="16"/>
      <name val="Bookman Old Style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1">
    <xf numFmtId="0" fontId="0" fillId="0" borderId="0" xfId="0"/>
    <xf numFmtId="0" fontId="4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2" borderId="0" xfId="0" applyFont="1" applyFill="1"/>
    <xf numFmtId="0" fontId="16" fillId="2" borderId="1" xfId="2" applyFont="1" applyFill="1" applyBorder="1" applyAlignment="1" applyProtection="1">
      <alignment vertical="center" wrapText="1"/>
    </xf>
    <xf numFmtId="0" fontId="17" fillId="2" borderId="1" xfId="2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left" vertical="center" shrinkToFit="1"/>
    </xf>
    <xf numFmtId="0" fontId="19" fillId="2" borderId="1" xfId="2" applyFont="1" applyFill="1" applyBorder="1" applyAlignment="1" applyProtection="1">
      <alignment horizontal="center" vertical="center"/>
    </xf>
    <xf numFmtId="1" fontId="19" fillId="2" borderId="1" xfId="2" applyNumberFormat="1" applyFont="1" applyFill="1" applyBorder="1" applyAlignment="1" applyProtection="1">
      <alignment horizontal="center" vertical="center"/>
    </xf>
    <xf numFmtId="10" fontId="19" fillId="2" borderId="1" xfId="2" applyNumberFormat="1" applyFont="1" applyFill="1" applyBorder="1" applyAlignment="1" applyProtection="1">
      <alignment vertical="center"/>
    </xf>
    <xf numFmtId="2" fontId="19" fillId="2" borderId="1" xfId="2" applyNumberFormat="1" applyFont="1" applyFill="1" applyBorder="1" applyAlignment="1" applyProtection="1">
      <alignment vertical="center"/>
    </xf>
    <xf numFmtId="0" fontId="20" fillId="2" borderId="1" xfId="2" applyFont="1" applyFill="1" applyBorder="1" applyAlignment="1" applyProtection="1">
      <alignment vertical="center"/>
    </xf>
    <xf numFmtId="0" fontId="11" fillId="2" borderId="1" xfId="2" applyFont="1" applyFill="1" applyBorder="1" applyAlignment="1" applyProtection="1">
      <alignment vertical="center"/>
    </xf>
    <xf numFmtId="0" fontId="18" fillId="2" borderId="1" xfId="2" applyFont="1" applyFill="1" applyBorder="1" applyAlignment="1" applyProtection="1">
      <alignment vertical="center" shrinkToFit="1"/>
    </xf>
    <xf numFmtId="9" fontId="19" fillId="2" borderId="1" xfId="4" applyFont="1" applyFill="1" applyBorder="1" applyAlignment="1" applyProtection="1">
      <alignment horizontal="right" vertical="center"/>
    </xf>
    <xf numFmtId="2" fontId="21" fillId="2" borderId="1" xfId="2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12" fillId="2" borderId="1" xfId="0" applyFont="1" applyFill="1" applyBorder="1"/>
    <xf numFmtId="0" fontId="23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9" fillId="2" borderId="1" xfId="2" applyFont="1" applyFill="1" applyBorder="1" applyAlignment="1" applyProtection="1">
      <alignment vertical="center"/>
    </xf>
    <xf numFmtId="0" fontId="23" fillId="2" borderId="0" xfId="0" applyFont="1" applyFill="1" applyAlignment="1">
      <alignment horizontal="center"/>
    </xf>
    <xf numFmtId="0" fontId="2" fillId="2" borderId="1" xfId="2" applyFont="1" applyFill="1" applyBorder="1" applyAlignment="1" applyProtection="1">
      <alignment horizontal="center" vertical="top" wrapText="1"/>
    </xf>
    <xf numFmtId="0" fontId="16" fillId="2" borderId="1" xfId="2" applyFont="1" applyFill="1" applyBorder="1" applyAlignment="1" applyProtection="1">
      <alignment vertical="top" wrapText="1"/>
    </xf>
    <xf numFmtId="0" fontId="11" fillId="2" borderId="0" xfId="2" applyFont="1" applyFill="1" applyAlignment="1" applyProtection="1">
      <alignment horizontal="right" vertical="top"/>
      <protection locked="0"/>
    </xf>
    <xf numFmtId="0" fontId="13" fillId="2" borderId="0" xfId="2" applyFont="1" applyFill="1" applyAlignment="1" applyProtection="1">
      <alignment horizontal="center" vertical="top"/>
      <protection locked="0"/>
    </xf>
    <xf numFmtId="0" fontId="14" fillId="2" borderId="0" xfId="2" applyFont="1" applyFill="1" applyAlignment="1" applyProtection="1">
      <alignment horizontal="center" vertical="top"/>
      <protection locked="0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26" fillId="2" borderId="1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/>
    <xf numFmtId="0" fontId="28" fillId="2" borderId="1" xfId="0" applyFont="1" applyFill="1" applyBorder="1" applyAlignment="1"/>
    <xf numFmtId="0" fontId="23" fillId="2" borderId="1" xfId="0" applyFont="1" applyFill="1" applyBorder="1" applyAlignment="1"/>
    <xf numFmtId="0" fontId="23" fillId="2" borderId="1" xfId="0" applyFont="1" applyFill="1" applyBorder="1"/>
    <xf numFmtId="0" fontId="25" fillId="2" borderId="1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/>
    </xf>
    <xf numFmtId="0" fontId="29" fillId="2" borderId="6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17" fillId="2" borderId="1" xfId="2" applyFont="1" applyFill="1" applyBorder="1" applyAlignment="1" applyProtection="1">
      <alignment vertical="top" wrapText="1"/>
    </xf>
    <xf numFmtId="0" fontId="11" fillId="2" borderId="4" xfId="2" applyFont="1" applyFill="1" applyBorder="1" applyAlignment="1" applyProtection="1">
      <alignment horizontal="center" vertical="top" wrapText="1"/>
    </xf>
    <xf numFmtId="0" fontId="17" fillId="2" borderId="4" xfId="2" applyFont="1" applyFill="1" applyBorder="1" applyAlignment="1" applyProtection="1">
      <alignment vertical="top" wrapText="1"/>
    </xf>
    <xf numFmtId="0" fontId="11" fillId="2" borderId="1" xfId="2" applyFont="1" applyFill="1" applyBorder="1" applyAlignment="1" applyProtection="1">
      <alignment horizontal="center" vertical="top" wrapText="1"/>
    </xf>
    <xf numFmtId="0" fontId="17" fillId="2" borderId="1" xfId="2" applyFont="1" applyFill="1" applyBorder="1" applyAlignment="1" applyProtection="1">
      <alignment horizontal="center" vertical="top" wrapText="1"/>
    </xf>
    <xf numFmtId="0" fontId="11" fillId="2" borderId="5" xfId="2" applyFont="1" applyFill="1" applyBorder="1" applyAlignment="1" applyProtection="1">
      <alignment horizontal="center" vertical="top" wrapText="1"/>
    </xf>
    <xf numFmtId="0" fontId="17" fillId="2" borderId="5" xfId="2" applyFont="1" applyFill="1" applyBorder="1" applyAlignment="1" applyProtection="1">
      <alignment vertical="top" wrapText="1"/>
    </xf>
    <xf numFmtId="0" fontId="11" fillId="2" borderId="1" xfId="2" applyFont="1" applyFill="1" applyBorder="1" applyAlignment="1" applyProtection="1">
      <alignment horizontal="center" vertical="center" wrapText="1"/>
    </xf>
    <xf numFmtId="10" fontId="19" fillId="2" borderId="1" xfId="2" applyNumberFormat="1" applyFont="1" applyFill="1" applyBorder="1" applyAlignment="1" applyProtection="1">
      <alignment horizontal="center" vertical="center"/>
    </xf>
    <xf numFmtId="0" fontId="20" fillId="2" borderId="1" xfId="2" applyFont="1" applyFill="1" applyBorder="1" applyAlignment="1" applyProtection="1">
      <alignment horizontal="center" vertical="center"/>
    </xf>
    <xf numFmtId="0" fontId="2" fillId="2" borderId="1" xfId="2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horizontal="center" vertical="center" shrinkToFit="1"/>
    </xf>
    <xf numFmtId="2" fontId="19" fillId="2" borderId="1" xfId="2" applyNumberFormat="1" applyFont="1" applyFill="1" applyBorder="1" applyAlignment="1" applyProtection="1">
      <alignment horizontal="center" vertical="center"/>
    </xf>
    <xf numFmtId="0" fontId="18" fillId="2" borderId="1" xfId="2" applyFont="1" applyFill="1" applyBorder="1" applyAlignment="1" applyProtection="1">
      <alignment horizontal="center" vertical="center" shrinkToFit="1"/>
    </xf>
    <xf numFmtId="0" fontId="11" fillId="2" borderId="1" xfId="2" applyFont="1" applyFill="1" applyBorder="1" applyAlignment="1" applyProtection="1">
      <alignment horizontal="right" vertical="top"/>
      <protection locked="0"/>
    </xf>
    <xf numFmtId="0" fontId="13" fillId="2" borderId="1" xfId="2" applyFont="1" applyFill="1" applyBorder="1" applyAlignment="1" applyProtection="1">
      <alignment horizontal="center" vertical="top"/>
      <protection locked="0"/>
    </xf>
    <xf numFmtId="0" fontId="31" fillId="2" borderId="1" xfId="2" applyFont="1" applyFill="1" applyBorder="1" applyAlignment="1" applyProtection="1">
      <alignment horizontal="center" vertical="center" wrapText="1"/>
    </xf>
    <xf numFmtId="0" fontId="31" fillId="2" borderId="1" xfId="2" applyFont="1" applyFill="1" applyBorder="1" applyAlignment="1" applyProtection="1">
      <alignment vertical="center" wrapText="1"/>
    </xf>
    <xf numFmtId="0" fontId="31" fillId="2" borderId="4" xfId="2" applyFont="1" applyFill="1" applyBorder="1" applyAlignment="1" applyProtection="1">
      <alignment horizontal="center" vertical="center" wrapText="1"/>
    </xf>
    <xf numFmtId="0" fontId="31" fillId="2" borderId="4" xfId="2" applyFont="1" applyFill="1" applyBorder="1" applyAlignment="1" applyProtection="1">
      <alignment vertical="center" wrapText="1"/>
    </xf>
    <xf numFmtId="0" fontId="31" fillId="2" borderId="1" xfId="2" applyFont="1" applyFill="1" applyBorder="1" applyAlignment="1" applyProtection="1">
      <alignment horizontal="center" vertical="center" wrapText="1"/>
    </xf>
    <xf numFmtId="0" fontId="31" fillId="2" borderId="5" xfId="2" applyFont="1" applyFill="1" applyBorder="1" applyAlignment="1" applyProtection="1">
      <alignment horizontal="center" vertical="center" wrapText="1"/>
    </xf>
    <xf numFmtId="0" fontId="31" fillId="2" borderId="5" xfId="2" applyFont="1" applyFill="1" applyBorder="1" applyAlignment="1" applyProtection="1">
      <alignment vertical="center" wrapText="1"/>
    </xf>
    <xf numFmtId="0" fontId="17" fillId="2" borderId="1" xfId="2" applyFont="1" applyFill="1" applyBorder="1" applyAlignment="1" applyProtection="1">
      <alignment vertical="center" wrapText="1"/>
    </xf>
    <xf numFmtId="0" fontId="26" fillId="2" borderId="1" xfId="2" applyFont="1" applyFill="1" applyBorder="1" applyAlignment="1" applyProtection="1">
      <alignment vertical="center" wrapText="1"/>
    </xf>
    <xf numFmtId="0" fontId="26" fillId="2" borderId="1" xfId="2" applyFont="1" applyFill="1" applyBorder="1" applyAlignment="1" applyProtection="1">
      <alignment horizontal="center" vertical="center" wrapText="1"/>
    </xf>
    <xf numFmtId="0" fontId="26" fillId="2" borderId="1" xfId="2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/>
    <cellStyle name="Normal_Result_analysis_proforma" xfId="2"/>
    <cellStyle name="Percent" xfId="4" builtinId="5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brary%20KV%20Pokaran/Downloads/CBSE_RESULT_KIM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heet2"/>
      <sheetName val="Sheet3"/>
      <sheetName val="Sheet4"/>
      <sheetName val="Sheet1"/>
      <sheetName val="Mainsheet"/>
      <sheetName val="OVERALL"/>
      <sheetName val="consolidated"/>
      <sheetName val="XII Comptt"/>
      <sheetName val="Pro IV"/>
      <sheetName val="Pro V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E2">
            <v>90</v>
          </cell>
          <cell r="F2">
            <v>61</v>
          </cell>
          <cell r="G2">
            <v>0</v>
          </cell>
          <cell r="H2">
            <v>56</v>
          </cell>
          <cell r="I2">
            <v>55</v>
          </cell>
          <cell r="J2">
            <v>52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66</v>
          </cell>
          <cell r="Q2" t="str">
            <v>A1</v>
          </cell>
          <cell r="R2" t="str">
            <v>C2</v>
          </cell>
          <cell r="S2">
            <v>0</v>
          </cell>
          <cell r="T2" t="str">
            <v>C2</v>
          </cell>
          <cell r="U2" t="str">
            <v>D1</v>
          </cell>
          <cell r="V2" t="str">
            <v>D2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C2</v>
          </cell>
        </row>
        <row r="3">
          <cell r="E3">
            <v>87</v>
          </cell>
          <cell r="F3">
            <v>71</v>
          </cell>
          <cell r="G3">
            <v>0</v>
          </cell>
          <cell r="H3">
            <v>52</v>
          </cell>
          <cell r="I3">
            <v>61</v>
          </cell>
          <cell r="J3">
            <v>57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64</v>
          </cell>
          <cell r="Q3" t="str">
            <v>A2</v>
          </cell>
          <cell r="R3" t="str">
            <v>B2</v>
          </cell>
          <cell r="S3">
            <v>0</v>
          </cell>
          <cell r="T3" t="str">
            <v>D1</v>
          </cell>
          <cell r="U3" t="str">
            <v>C2</v>
          </cell>
          <cell r="V3" t="str">
            <v>D1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 t="str">
            <v>C2</v>
          </cell>
        </row>
        <row r="4">
          <cell r="E4">
            <v>95</v>
          </cell>
          <cell r="F4">
            <v>0</v>
          </cell>
          <cell r="G4">
            <v>60</v>
          </cell>
          <cell r="H4">
            <v>78</v>
          </cell>
          <cell r="I4">
            <v>68</v>
          </cell>
          <cell r="J4">
            <v>68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84</v>
          </cell>
          <cell r="Q4" t="str">
            <v>A1</v>
          </cell>
          <cell r="R4">
            <v>0</v>
          </cell>
          <cell r="S4" t="str">
            <v>B2</v>
          </cell>
          <cell r="T4" t="str">
            <v>A2</v>
          </cell>
          <cell r="U4" t="str">
            <v>C1</v>
          </cell>
          <cell r="V4" t="str">
            <v>C1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 t="str">
            <v>A2</v>
          </cell>
        </row>
        <row r="5">
          <cell r="E5">
            <v>95</v>
          </cell>
          <cell r="F5">
            <v>0</v>
          </cell>
          <cell r="G5">
            <v>35</v>
          </cell>
          <cell r="H5">
            <v>57</v>
          </cell>
          <cell r="I5">
            <v>68</v>
          </cell>
          <cell r="J5">
            <v>60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79</v>
          </cell>
          <cell r="Q5" t="str">
            <v>A1</v>
          </cell>
          <cell r="R5">
            <v>0</v>
          </cell>
          <cell r="S5" t="str">
            <v>D2</v>
          </cell>
          <cell r="T5" t="str">
            <v>C2</v>
          </cell>
          <cell r="U5" t="str">
            <v>C1</v>
          </cell>
          <cell r="V5" t="str">
            <v>D1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B1</v>
          </cell>
        </row>
        <row r="6">
          <cell r="E6">
            <v>91</v>
          </cell>
          <cell r="F6">
            <v>0</v>
          </cell>
          <cell r="G6">
            <v>43</v>
          </cell>
          <cell r="H6">
            <v>58</v>
          </cell>
          <cell r="I6">
            <v>75</v>
          </cell>
          <cell r="J6">
            <v>60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83</v>
          </cell>
          <cell r="Q6" t="str">
            <v>A1</v>
          </cell>
          <cell r="R6">
            <v>0</v>
          </cell>
          <cell r="S6" t="str">
            <v>D1</v>
          </cell>
          <cell r="T6" t="str">
            <v>C2</v>
          </cell>
          <cell r="U6" t="str">
            <v>B2</v>
          </cell>
          <cell r="V6" t="str">
            <v>D1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 t="str">
            <v>A2</v>
          </cell>
        </row>
        <row r="7">
          <cell r="E7">
            <v>81</v>
          </cell>
          <cell r="F7">
            <v>0</v>
          </cell>
          <cell r="G7">
            <v>33</v>
          </cell>
          <cell r="H7">
            <v>56</v>
          </cell>
          <cell r="I7">
            <v>65</v>
          </cell>
          <cell r="J7">
            <v>36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72</v>
          </cell>
          <cell r="Q7" t="str">
            <v>B1</v>
          </cell>
          <cell r="R7">
            <v>0</v>
          </cell>
          <cell r="S7" t="str">
            <v>D2</v>
          </cell>
          <cell r="T7" t="str">
            <v>C2</v>
          </cell>
          <cell r="U7" t="str">
            <v>C1</v>
          </cell>
          <cell r="V7" t="str">
            <v>E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 t="str">
            <v>B2</v>
          </cell>
        </row>
        <row r="8">
          <cell r="E8">
            <v>95</v>
          </cell>
          <cell r="F8">
            <v>81</v>
          </cell>
          <cell r="G8">
            <v>0</v>
          </cell>
          <cell r="H8">
            <v>57</v>
          </cell>
          <cell r="I8">
            <v>57</v>
          </cell>
          <cell r="J8">
            <v>51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69</v>
          </cell>
          <cell r="Q8" t="str">
            <v>A1</v>
          </cell>
          <cell r="R8" t="str">
            <v>A2</v>
          </cell>
          <cell r="S8">
            <v>0</v>
          </cell>
          <cell r="T8" t="str">
            <v>C2</v>
          </cell>
          <cell r="U8" t="str">
            <v>D1</v>
          </cell>
          <cell r="V8" t="str">
            <v>D2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str">
            <v>C1</v>
          </cell>
        </row>
        <row r="9">
          <cell r="E9">
            <v>85</v>
          </cell>
          <cell r="F9">
            <v>70</v>
          </cell>
          <cell r="G9">
            <v>0</v>
          </cell>
          <cell r="H9">
            <v>57</v>
          </cell>
          <cell r="I9">
            <v>63</v>
          </cell>
          <cell r="J9">
            <v>57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67</v>
          </cell>
          <cell r="Q9" t="str">
            <v>A2</v>
          </cell>
          <cell r="R9" t="str">
            <v>B2</v>
          </cell>
          <cell r="S9">
            <v>0</v>
          </cell>
          <cell r="T9" t="str">
            <v>C2</v>
          </cell>
          <cell r="U9" t="str">
            <v>C2</v>
          </cell>
          <cell r="V9" t="str">
            <v>D1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 t="str">
            <v>C1</v>
          </cell>
        </row>
        <row r="10">
          <cell r="E10">
            <v>94</v>
          </cell>
          <cell r="F10">
            <v>0</v>
          </cell>
          <cell r="G10">
            <v>57</v>
          </cell>
          <cell r="H10">
            <v>75</v>
          </cell>
          <cell r="I10">
            <v>78</v>
          </cell>
          <cell r="J10">
            <v>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58</v>
          </cell>
          <cell r="Q10" t="str">
            <v>A1</v>
          </cell>
          <cell r="R10">
            <v>0</v>
          </cell>
          <cell r="S10" t="str">
            <v>B2</v>
          </cell>
          <cell r="T10" t="str">
            <v>B1</v>
          </cell>
          <cell r="U10" t="str">
            <v>B1</v>
          </cell>
          <cell r="V10" t="str">
            <v>B2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>D1</v>
          </cell>
        </row>
        <row r="11">
          <cell r="E11">
            <v>95</v>
          </cell>
          <cell r="F11">
            <v>0</v>
          </cell>
          <cell r="G11">
            <v>33</v>
          </cell>
          <cell r="H11">
            <v>58</v>
          </cell>
          <cell r="I11">
            <v>60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87</v>
          </cell>
          <cell r="P11">
            <v>62</v>
          </cell>
          <cell r="Q11" t="str">
            <v>A1</v>
          </cell>
          <cell r="R11">
            <v>0</v>
          </cell>
          <cell r="S11" t="str">
            <v>D2</v>
          </cell>
          <cell r="T11" t="str">
            <v>C2</v>
          </cell>
          <cell r="U11" t="str">
            <v>C2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 t="str">
            <v>A2</v>
          </cell>
          <cell r="AB11" t="str">
            <v>C2</v>
          </cell>
        </row>
        <row r="12">
          <cell r="E12">
            <v>75</v>
          </cell>
          <cell r="F12">
            <v>0</v>
          </cell>
          <cell r="G12">
            <v>33</v>
          </cell>
          <cell r="H12">
            <v>52</v>
          </cell>
          <cell r="I12">
            <v>68</v>
          </cell>
          <cell r="J12">
            <v>51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63</v>
          </cell>
          <cell r="Q12" t="str">
            <v>B2</v>
          </cell>
          <cell r="R12">
            <v>0</v>
          </cell>
          <cell r="S12" t="str">
            <v>D2</v>
          </cell>
          <cell r="T12" t="str">
            <v>D1</v>
          </cell>
          <cell r="U12" t="str">
            <v>C1</v>
          </cell>
          <cell r="V12" t="str">
            <v>D2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C2</v>
          </cell>
        </row>
        <row r="13">
          <cell r="E13">
            <v>87</v>
          </cell>
          <cell r="F13">
            <v>0</v>
          </cell>
          <cell r="G13">
            <v>33</v>
          </cell>
          <cell r="H13">
            <v>51</v>
          </cell>
          <cell r="I13">
            <v>54</v>
          </cell>
          <cell r="J13">
            <v>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58</v>
          </cell>
          <cell r="Q13" t="str">
            <v>A2</v>
          </cell>
          <cell r="R13">
            <v>0</v>
          </cell>
          <cell r="S13" t="str">
            <v>D2</v>
          </cell>
          <cell r="T13" t="str">
            <v>D2</v>
          </cell>
          <cell r="U13" t="str">
            <v>D1</v>
          </cell>
          <cell r="V13" t="str">
            <v>D1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D1</v>
          </cell>
        </row>
        <row r="14">
          <cell r="E14">
            <v>95</v>
          </cell>
          <cell r="F14">
            <v>82</v>
          </cell>
          <cell r="G14">
            <v>0</v>
          </cell>
          <cell r="H14">
            <v>58</v>
          </cell>
          <cell r="I14">
            <v>67</v>
          </cell>
          <cell r="J14">
            <v>57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70</v>
          </cell>
          <cell r="Q14" t="str">
            <v>A1</v>
          </cell>
          <cell r="R14" t="str">
            <v>A2</v>
          </cell>
          <cell r="S14">
            <v>0</v>
          </cell>
          <cell r="T14" t="str">
            <v>C2</v>
          </cell>
          <cell r="U14" t="str">
            <v>C1</v>
          </cell>
          <cell r="V14" t="str">
            <v>D1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C1</v>
          </cell>
        </row>
        <row r="15">
          <cell r="E15">
            <v>95</v>
          </cell>
          <cell r="F15">
            <v>0</v>
          </cell>
          <cell r="G15">
            <v>51</v>
          </cell>
          <cell r="H15">
            <v>67</v>
          </cell>
          <cell r="I15">
            <v>76</v>
          </cell>
          <cell r="J15">
            <v>65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74</v>
          </cell>
          <cell r="Q15" t="str">
            <v>A1</v>
          </cell>
          <cell r="R15">
            <v>0</v>
          </cell>
          <cell r="S15" t="str">
            <v>C1</v>
          </cell>
          <cell r="T15" t="str">
            <v>B2</v>
          </cell>
          <cell r="U15" t="str">
            <v>B2</v>
          </cell>
          <cell r="V15" t="str">
            <v>C2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B2</v>
          </cell>
        </row>
        <row r="16">
          <cell r="E16">
            <v>87</v>
          </cell>
          <cell r="F16">
            <v>0</v>
          </cell>
          <cell r="G16">
            <v>38</v>
          </cell>
          <cell r="H16">
            <v>68</v>
          </cell>
          <cell r="I16">
            <v>69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94</v>
          </cell>
          <cell r="P16">
            <v>71</v>
          </cell>
          <cell r="Q16" t="str">
            <v>A2</v>
          </cell>
          <cell r="R16">
            <v>0</v>
          </cell>
          <cell r="S16" t="str">
            <v>D1</v>
          </cell>
          <cell r="T16" t="str">
            <v>B2</v>
          </cell>
          <cell r="U16" t="str">
            <v>C1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 t="str">
            <v>A1</v>
          </cell>
          <cell r="AB16" t="str">
            <v>C1</v>
          </cell>
        </row>
        <row r="17">
          <cell r="E17">
            <v>82</v>
          </cell>
          <cell r="F17">
            <v>75</v>
          </cell>
          <cell r="G17">
            <v>0</v>
          </cell>
          <cell r="H17">
            <v>57</v>
          </cell>
          <cell r="I17">
            <v>69</v>
          </cell>
          <cell r="J17">
            <v>52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66</v>
          </cell>
          <cell r="Q17" t="str">
            <v>B1</v>
          </cell>
          <cell r="R17" t="str">
            <v>B2</v>
          </cell>
          <cell r="S17">
            <v>0</v>
          </cell>
          <cell r="T17" t="str">
            <v>C2</v>
          </cell>
          <cell r="U17" t="str">
            <v>C1</v>
          </cell>
          <cell r="V17" t="str">
            <v>D2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C2</v>
          </cell>
        </row>
        <row r="18">
          <cell r="E18">
            <v>58</v>
          </cell>
          <cell r="F18">
            <v>50</v>
          </cell>
          <cell r="G18">
            <v>0</v>
          </cell>
          <cell r="H18">
            <v>52</v>
          </cell>
          <cell r="I18">
            <v>65</v>
          </cell>
          <cell r="J18">
            <v>37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63</v>
          </cell>
          <cell r="Q18" t="str">
            <v>C2</v>
          </cell>
          <cell r="R18" t="str">
            <v>D1</v>
          </cell>
          <cell r="S18">
            <v>0</v>
          </cell>
          <cell r="T18" t="str">
            <v>D1</v>
          </cell>
          <cell r="U18" t="str">
            <v>C1</v>
          </cell>
          <cell r="V18" t="str">
            <v>E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C2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tabSelected="1" workbookViewId="0">
      <selection activeCell="X8" sqref="X8"/>
    </sheetView>
  </sheetViews>
  <sheetFormatPr defaultRowHeight="15" x14ac:dyDescent="0.25"/>
  <cols>
    <col min="1" max="1" width="4.7109375" style="12" bestFit="1" customWidth="1"/>
    <col min="2" max="2" width="22.85546875" style="12" customWidth="1"/>
    <col min="3" max="3" width="9.7109375" style="12" customWidth="1"/>
    <col min="4" max="4" width="9.140625" style="12"/>
    <col min="5" max="5" width="4.42578125" style="12" bestFit="1" customWidth="1"/>
    <col min="6" max="6" width="4" style="12" customWidth="1"/>
    <col min="7" max="7" width="4.42578125" style="12" bestFit="1" customWidth="1"/>
    <col min="8" max="8" width="4.42578125" style="12" customWidth="1"/>
    <col min="9" max="10" width="4.28515625" style="12" customWidth="1"/>
    <col min="11" max="11" width="5.140625" style="12" customWidth="1"/>
    <col min="12" max="12" width="4.28515625" style="12" customWidth="1"/>
    <col min="13" max="13" width="3" style="12" bestFit="1" customWidth="1"/>
    <col min="14" max="14" width="13.5703125" style="12" customWidth="1"/>
    <col min="15" max="15" width="11.7109375" style="12" customWidth="1"/>
    <col min="16" max="16" width="9.140625" style="12"/>
    <col min="17" max="17" width="11" style="12" bestFit="1" customWidth="1"/>
    <col min="18" max="23" width="0" style="12" hidden="1" customWidth="1"/>
    <col min="24" max="16384" width="9.140625" style="12"/>
  </cols>
  <sheetData>
    <row r="1" spans="1:23" x14ac:dyDescent="0.2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0.25" x14ac:dyDescent="0.25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6.5" x14ac:dyDescent="0.25">
      <c r="A3" s="38" t="s">
        <v>187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x14ac:dyDescent="0.25">
      <c r="A4" s="91" t="s">
        <v>19</v>
      </c>
      <c r="B4" s="92" t="s">
        <v>20</v>
      </c>
      <c r="C4" s="93" t="s">
        <v>21</v>
      </c>
      <c r="D4" s="91" t="s">
        <v>22</v>
      </c>
      <c r="E4" s="94" t="s">
        <v>23</v>
      </c>
      <c r="F4" s="94"/>
      <c r="G4" s="94"/>
      <c r="H4" s="94"/>
      <c r="I4" s="94"/>
      <c r="J4" s="94"/>
      <c r="K4" s="94"/>
      <c r="L4" s="94"/>
      <c r="M4" s="94"/>
      <c r="N4" s="91" t="s">
        <v>191</v>
      </c>
      <c r="O4" s="94" t="s">
        <v>24</v>
      </c>
      <c r="P4" s="94" t="s">
        <v>25</v>
      </c>
      <c r="Q4" s="94" t="s">
        <v>26</v>
      </c>
      <c r="R4" s="34" t="s">
        <v>27</v>
      </c>
      <c r="S4" s="34"/>
      <c r="T4" s="34"/>
      <c r="U4" s="34"/>
      <c r="V4" s="34"/>
      <c r="W4" s="35" t="s">
        <v>188</v>
      </c>
    </row>
    <row r="5" spans="1:23" ht="22.5" x14ac:dyDescent="0.25">
      <c r="A5" s="91"/>
      <c r="B5" s="95"/>
      <c r="C5" s="96"/>
      <c r="D5" s="91"/>
      <c r="E5" s="90" t="s">
        <v>7</v>
      </c>
      <c r="F5" s="90" t="s">
        <v>8</v>
      </c>
      <c r="G5" s="90" t="s">
        <v>3</v>
      </c>
      <c r="H5" s="90" t="s">
        <v>9</v>
      </c>
      <c r="I5" s="90" t="s">
        <v>10</v>
      </c>
      <c r="J5" s="90" t="s">
        <v>11</v>
      </c>
      <c r="K5" s="90" t="s">
        <v>16</v>
      </c>
      <c r="L5" s="90" t="s">
        <v>4</v>
      </c>
      <c r="M5" s="90" t="s">
        <v>17</v>
      </c>
      <c r="N5" s="91"/>
      <c r="O5" s="94"/>
      <c r="P5" s="94"/>
      <c r="Q5" s="94"/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35"/>
    </row>
    <row r="6" spans="1:23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</row>
    <row r="7" spans="1:23" ht="25.5" customHeight="1" x14ac:dyDescent="0.25">
      <c r="A7" s="14">
        <v>1</v>
      </c>
      <c r="B7" s="15" t="s">
        <v>33</v>
      </c>
      <c r="C7" s="16">
        <v>24</v>
      </c>
      <c r="D7" s="16">
        <v>24</v>
      </c>
      <c r="E7" s="16">
        <v>0</v>
      </c>
      <c r="F7" s="16">
        <v>2</v>
      </c>
      <c r="G7" s="16">
        <v>4</v>
      </c>
      <c r="H7" s="16">
        <v>5</v>
      </c>
      <c r="I7" s="16">
        <v>9</v>
      </c>
      <c r="J7" s="16">
        <v>3</v>
      </c>
      <c r="K7" s="16">
        <v>1</v>
      </c>
      <c r="L7" s="16">
        <v>0</v>
      </c>
      <c r="M7" s="16">
        <v>0</v>
      </c>
      <c r="N7" s="17">
        <f t="shared" ref="N7" si="0">SUM(E7:M7)</f>
        <v>24</v>
      </c>
      <c r="O7" s="18">
        <f>IF(C7&gt;0,D7/C7,"")</f>
        <v>1</v>
      </c>
      <c r="P7" s="16">
        <f t="shared" ref="P7:P16" si="1">8*E7+7*F7+6*G7+5*H7+4*I7+3*J7+2*K7+1*L7+0*M7</f>
        <v>110</v>
      </c>
      <c r="Q7" s="19">
        <f t="shared" ref="Q7" si="2">IF(C7&gt;0,(P7/C7)*(100/8),"")</f>
        <v>57.291666666666664</v>
      </c>
      <c r="R7" s="20">
        <f>SUMPRODUCT((S1MR&gt;=33)*(S1MR&lt;45)*(S1GR&lt;&gt;"E"))</f>
        <v>0</v>
      </c>
      <c r="S7" s="20">
        <f>SUMPRODUCT((S1MR&gt;=45)*(S1MR&lt;60)*(S1GR&lt;&gt;"E"))</f>
        <v>1</v>
      </c>
      <c r="T7" s="20">
        <f>SUMPRODUCT((S1MR&gt;=60)*(S1MR&lt;75)*(S1GR&lt;&gt;"E"))</f>
        <v>0</v>
      </c>
      <c r="U7" s="20">
        <f>SUMPRODUCT((S1MR&gt;=75)*(S1MR&lt;90)*(S1GR&lt;&gt;"E"))</f>
        <v>7</v>
      </c>
      <c r="V7" s="20">
        <f>SUMPRODUCT((S1MR&gt;=90)*(S1GR&lt;&gt;"E")*(S1GR&lt;&gt;"ABA")*(S1GR&lt;&gt;0))</f>
        <v>9</v>
      </c>
      <c r="W7" s="20">
        <f t="shared" ref="W7:W19" si="3">SUM(R7:V7)</f>
        <v>17</v>
      </c>
    </row>
    <row r="8" spans="1:23" ht="25.5" customHeight="1" x14ac:dyDescent="0.25">
      <c r="A8" s="14">
        <v>2</v>
      </c>
      <c r="B8" s="15" t="s">
        <v>47</v>
      </c>
      <c r="C8" s="16">
        <v>8</v>
      </c>
      <c r="D8" s="16">
        <v>8</v>
      </c>
      <c r="E8" s="16">
        <v>2</v>
      </c>
      <c r="F8" s="16">
        <v>0</v>
      </c>
      <c r="G8" s="16">
        <v>3</v>
      </c>
      <c r="H8" s="16">
        <v>2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7">
        <f t="shared" ref="N8:N15" si="4">SUM(E8:M8)</f>
        <v>8</v>
      </c>
      <c r="O8" s="18">
        <f t="shared" ref="O8:O15" si="5">IF(C8&gt;0,D8/C8,"")</f>
        <v>1</v>
      </c>
      <c r="P8" s="16">
        <f t="shared" ref="P8:P15" si="6">8*E8+7*F8+6*G8+5*H8+4*I8+3*J8+2*K8+1*L8+0*M8</f>
        <v>48</v>
      </c>
      <c r="Q8" s="19">
        <f t="shared" ref="Q8:Q15" si="7">IF(C8&gt;0,(P8/C8)*(100/8),"")</f>
        <v>75</v>
      </c>
      <c r="R8" s="20">
        <f>SUMPRODUCT((S2MR&gt;=33)*(S2MR&lt;45)*(S2GR&lt;&gt;"E"))</f>
        <v>0</v>
      </c>
      <c r="S8" s="20">
        <f>SUMPRODUCT((S2MR&gt;=45)*(S2MR&lt;60)*(S2GR&lt;&gt;"E"))</f>
        <v>1</v>
      </c>
      <c r="T8" s="20">
        <f>SUMPRODUCT((S2MR&gt;=60)*(S2MR&lt;75)*(S2GR&lt;&gt;"E"))</f>
        <v>3</v>
      </c>
      <c r="U8" s="20">
        <f>SUMPRODUCT((S2MR&gt;=75)*(S2MR&lt;90)*(S2GR&lt;&gt;"E"))</f>
        <v>3</v>
      </c>
      <c r="V8" s="20">
        <f>SUMPRODUCT((S2MR&gt;=90)*(S2GR&lt;&gt;"E")*(S2GR&lt;&gt;"ABA")*(S2GR&lt;&gt;0))</f>
        <v>0</v>
      </c>
      <c r="W8" s="20">
        <f t="shared" si="3"/>
        <v>7</v>
      </c>
    </row>
    <row r="9" spans="1:23" ht="25.5" customHeight="1" x14ac:dyDescent="0.25">
      <c r="A9" s="14">
        <v>3</v>
      </c>
      <c r="B9" s="15" t="s">
        <v>48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7">
        <f t="shared" si="4"/>
        <v>0</v>
      </c>
      <c r="O9" s="18" t="str">
        <f t="shared" si="5"/>
        <v/>
      </c>
      <c r="P9" s="16">
        <f t="shared" si="6"/>
        <v>0</v>
      </c>
      <c r="Q9" s="19" t="str">
        <f t="shared" si="7"/>
        <v/>
      </c>
      <c r="R9" s="20"/>
      <c r="S9" s="20"/>
      <c r="T9" s="20"/>
      <c r="U9" s="20"/>
      <c r="V9" s="20"/>
      <c r="W9" s="20"/>
    </row>
    <row r="10" spans="1:23" ht="25.5" customHeight="1" x14ac:dyDescent="0.25">
      <c r="A10" s="14">
        <v>4</v>
      </c>
      <c r="B10" s="15" t="s">
        <v>43</v>
      </c>
      <c r="C10" s="16">
        <v>13</v>
      </c>
      <c r="D10" s="16">
        <v>12</v>
      </c>
      <c r="E10" s="16">
        <v>0</v>
      </c>
      <c r="F10" s="16">
        <v>1</v>
      </c>
      <c r="G10" s="16">
        <v>2</v>
      </c>
      <c r="H10" s="16">
        <v>2</v>
      </c>
      <c r="I10" s="16">
        <v>0</v>
      </c>
      <c r="J10" s="16">
        <v>3</v>
      </c>
      <c r="K10" s="16">
        <v>2</v>
      </c>
      <c r="L10" s="16">
        <v>2</v>
      </c>
      <c r="M10" s="16">
        <v>1</v>
      </c>
      <c r="N10" s="17">
        <f t="shared" si="4"/>
        <v>13</v>
      </c>
      <c r="O10" s="18">
        <f t="shared" si="5"/>
        <v>0.92307692307692313</v>
      </c>
      <c r="P10" s="16">
        <f t="shared" si="6"/>
        <v>44</v>
      </c>
      <c r="Q10" s="19">
        <f t="shared" si="7"/>
        <v>42.307692307692307</v>
      </c>
      <c r="R10" s="20">
        <f>SUMPRODUCT((S3MR&gt;=33)*(S3MR&lt;45)*(S3GR&lt;&gt;"E"))</f>
        <v>7</v>
      </c>
      <c r="S10" s="20">
        <f>SUMPRODUCT((S3MR&gt;=45)*(S3MR&lt;60)*(S3GR&lt;&gt;"E"))</f>
        <v>2</v>
      </c>
      <c r="T10" s="20">
        <f>SUMPRODUCT((S3MR&gt;=60)*(S3MR&lt;75)*(S3GR&lt;&gt;"E"))</f>
        <v>1</v>
      </c>
      <c r="U10" s="20">
        <f>SUMPRODUCT((S3MR&gt;=75)*(S3MR&lt;90)*(S3GR&lt;&gt;"E"))</f>
        <v>0</v>
      </c>
      <c r="V10" s="20">
        <f>SUMPRODUCT((S3MR&gt;=90)*(S3GR&lt;&gt;"E")*(S3MR&lt;&gt;"ABA")*(S3GR&lt;&gt;0))</f>
        <v>0</v>
      </c>
      <c r="W10" s="20">
        <f t="shared" si="3"/>
        <v>10</v>
      </c>
    </row>
    <row r="11" spans="1:23" ht="25.5" customHeight="1" x14ac:dyDescent="0.25">
      <c r="A11" s="14">
        <v>5</v>
      </c>
      <c r="B11" s="15" t="s">
        <v>44</v>
      </c>
      <c r="C11" s="16">
        <v>24</v>
      </c>
      <c r="D11" s="16">
        <v>24</v>
      </c>
      <c r="E11" s="16">
        <v>0</v>
      </c>
      <c r="F11" s="16">
        <v>2</v>
      </c>
      <c r="G11" s="16">
        <v>1</v>
      </c>
      <c r="H11" s="16">
        <v>1</v>
      </c>
      <c r="I11" s="16">
        <v>2</v>
      </c>
      <c r="J11" s="16">
        <v>6</v>
      </c>
      <c r="K11" s="16">
        <v>5</v>
      </c>
      <c r="L11" s="16">
        <v>6</v>
      </c>
      <c r="M11" s="16">
        <v>1</v>
      </c>
      <c r="N11" s="17">
        <f t="shared" si="4"/>
        <v>24</v>
      </c>
      <c r="O11" s="18">
        <f t="shared" si="5"/>
        <v>1</v>
      </c>
      <c r="P11" s="16">
        <f t="shared" si="6"/>
        <v>67</v>
      </c>
      <c r="Q11" s="19">
        <f t="shared" si="7"/>
        <v>34.895833333333329</v>
      </c>
      <c r="R11" s="20">
        <f>SUMPRODUCT((S4MR&gt;=33)*(S4MR&lt;45)*(S4GR&lt;&gt;"E"))</f>
        <v>0</v>
      </c>
      <c r="S11" s="20">
        <f>SUMPRODUCT((S4MR&gt;=45)*(S4MR&lt;60)*(S4GR&lt;&gt;"E"))</f>
        <v>13</v>
      </c>
      <c r="T11" s="20">
        <f>SUMPRODUCT((S4MR&gt;=60)*(S4MR&lt;75)*(S4GR&lt;&gt;"E"))</f>
        <v>2</v>
      </c>
      <c r="U11" s="20">
        <f>SUMPRODUCT((S4MR&gt;=75)*(S4MR&lt;90)*(S4GR&lt;&gt;"E"))</f>
        <v>2</v>
      </c>
      <c r="V11" s="20">
        <f>SUMPRODUCT((S4MR&gt;=90)*(S4GR&lt;&gt;"E")*(S4GR&lt;&gt;"ABA")*(S4GR&lt;&gt;0))</f>
        <v>0</v>
      </c>
      <c r="W11" s="20">
        <f t="shared" si="3"/>
        <v>17</v>
      </c>
    </row>
    <row r="12" spans="1:23" ht="25.5" customHeight="1" x14ac:dyDescent="0.25">
      <c r="A12" s="14">
        <v>6</v>
      </c>
      <c r="B12" s="15" t="s">
        <v>45</v>
      </c>
      <c r="C12" s="16">
        <v>24</v>
      </c>
      <c r="D12" s="16">
        <v>21</v>
      </c>
      <c r="E12" s="16">
        <v>0</v>
      </c>
      <c r="F12" s="16">
        <v>2</v>
      </c>
      <c r="G12" s="16">
        <v>0</v>
      </c>
      <c r="H12" s="16">
        <v>4</v>
      </c>
      <c r="I12" s="16">
        <v>0</v>
      </c>
      <c r="J12" s="16">
        <v>2</v>
      </c>
      <c r="K12" s="16">
        <v>2</v>
      </c>
      <c r="L12" s="16">
        <v>11</v>
      </c>
      <c r="M12" s="16">
        <v>3</v>
      </c>
      <c r="N12" s="17">
        <f t="shared" si="4"/>
        <v>24</v>
      </c>
      <c r="O12" s="18">
        <f t="shared" si="5"/>
        <v>0.875</v>
      </c>
      <c r="P12" s="16">
        <f t="shared" si="6"/>
        <v>55</v>
      </c>
      <c r="Q12" s="19">
        <f t="shared" si="7"/>
        <v>28.645833333333332</v>
      </c>
      <c r="R12" s="20">
        <f>SUMPRODUCT((S5MR&gt;=33)*(S5MR&lt;45)*(S5GR&lt;&gt;"E"))</f>
        <v>0</v>
      </c>
      <c r="S12" s="20">
        <f>SUMPRODUCT((S5MR&gt;=45)*(S5MR&lt;60)*(S5GR&lt;&gt;"E"))</f>
        <v>3</v>
      </c>
      <c r="T12" s="20">
        <f>SUMPRODUCT((S5MR&gt;=60)*(S5MR&lt;75)*(S5GR&lt;&gt;"E"))</f>
        <v>11</v>
      </c>
      <c r="U12" s="20">
        <f>SUMPRODUCT((S5MR&gt;=75)*(S5MR&lt;90)*(S5GR&lt;&gt;"E"))</f>
        <v>3</v>
      </c>
      <c r="V12" s="20">
        <f>SUMPRODUCT((S5MR&gt;=90)*(S5GR&lt;&gt;"E")*(S5GR&lt;&gt;"ABA")*(S5GR&lt;&gt;0))</f>
        <v>0</v>
      </c>
      <c r="W12" s="20">
        <f t="shared" si="3"/>
        <v>17</v>
      </c>
    </row>
    <row r="13" spans="1:23" ht="25.5" customHeight="1" x14ac:dyDescent="0.25">
      <c r="A13" s="14">
        <v>7</v>
      </c>
      <c r="B13" s="15" t="s">
        <v>46</v>
      </c>
      <c r="C13" s="16">
        <v>11</v>
      </c>
      <c r="D13" s="16">
        <v>10</v>
      </c>
      <c r="E13" s="16">
        <v>0</v>
      </c>
      <c r="F13" s="16">
        <v>0</v>
      </c>
      <c r="G13" s="16">
        <v>0</v>
      </c>
      <c r="H13" s="16">
        <v>0</v>
      </c>
      <c r="I13" s="16">
        <v>2</v>
      </c>
      <c r="J13" s="16">
        <v>3</v>
      </c>
      <c r="K13" s="16">
        <v>2</v>
      </c>
      <c r="L13" s="16">
        <v>3</v>
      </c>
      <c r="M13" s="16">
        <v>1</v>
      </c>
      <c r="N13" s="17">
        <f t="shared" si="4"/>
        <v>11</v>
      </c>
      <c r="O13" s="18">
        <f t="shared" si="5"/>
        <v>0.90909090909090906</v>
      </c>
      <c r="P13" s="16">
        <f t="shared" si="6"/>
        <v>24</v>
      </c>
      <c r="Q13" s="19">
        <f t="shared" si="7"/>
        <v>27.27272727272727</v>
      </c>
      <c r="R13" s="20">
        <f>SUMPRODUCT((S6MR&gt;=33)*(S6MR&lt;45)*(S6GR&lt;&gt;"E"))</f>
        <v>0</v>
      </c>
      <c r="S13" s="20">
        <f>SUMPRODUCT((S6MR&gt;=45)*(S6MR&lt;60)*(S6GR&lt;&gt;"E"))</f>
        <v>8</v>
      </c>
      <c r="T13" s="20">
        <f>SUMPRODUCT((S6MR&gt;=60)*(S6MR&lt;75)*(S6GR&lt;&gt;"E"))</f>
        <v>4</v>
      </c>
      <c r="U13" s="20">
        <f>SUMPRODUCT((S6MR&gt;=75)*(S6MR&lt;90)*(S6GR&lt;&gt;"E"))</f>
        <v>1</v>
      </c>
      <c r="V13" s="20">
        <f>SUMPRODUCT((S6MR&gt;=90)*(S6GR&lt;&gt;"E")*(S6GR&lt;&gt;"ABA")*(S6GR&lt;&gt;0))</f>
        <v>0</v>
      </c>
      <c r="W13" s="20">
        <f t="shared" si="3"/>
        <v>13</v>
      </c>
    </row>
    <row r="14" spans="1:23" ht="25.5" customHeight="1" x14ac:dyDescent="0.25">
      <c r="A14" s="14">
        <v>8</v>
      </c>
      <c r="B14" s="15" t="s">
        <v>36</v>
      </c>
      <c r="C14" s="16">
        <v>16</v>
      </c>
      <c r="D14" s="16">
        <v>16</v>
      </c>
      <c r="E14" s="16">
        <v>0</v>
      </c>
      <c r="F14" s="16">
        <v>0</v>
      </c>
      <c r="G14" s="16">
        <v>0</v>
      </c>
      <c r="H14" s="16">
        <v>1</v>
      </c>
      <c r="I14" s="16">
        <v>2</v>
      </c>
      <c r="J14" s="16">
        <v>4</v>
      </c>
      <c r="K14" s="16">
        <v>3</v>
      </c>
      <c r="L14" s="16">
        <v>6</v>
      </c>
      <c r="M14" s="16">
        <v>0</v>
      </c>
      <c r="N14" s="17">
        <f t="shared" si="4"/>
        <v>16</v>
      </c>
      <c r="O14" s="18">
        <f t="shared" si="5"/>
        <v>1</v>
      </c>
      <c r="P14" s="16">
        <f t="shared" si="6"/>
        <v>37</v>
      </c>
      <c r="Q14" s="19">
        <f t="shared" si="7"/>
        <v>28.90625</v>
      </c>
      <c r="R14" s="20"/>
      <c r="S14" s="20"/>
      <c r="T14" s="20"/>
      <c r="U14" s="20"/>
      <c r="V14" s="20"/>
      <c r="W14" s="20"/>
    </row>
    <row r="15" spans="1:23" ht="25.5" customHeight="1" x14ac:dyDescent="0.25">
      <c r="A15" s="14">
        <v>9</v>
      </c>
      <c r="B15" s="15" t="s">
        <v>37</v>
      </c>
      <c r="C15" s="16">
        <v>24</v>
      </c>
      <c r="D15" s="16">
        <v>24</v>
      </c>
      <c r="E15" s="16">
        <v>0</v>
      </c>
      <c r="F15" s="16">
        <v>1</v>
      </c>
      <c r="G15" s="16">
        <v>3</v>
      </c>
      <c r="H15" s="16">
        <v>5</v>
      </c>
      <c r="I15" s="16">
        <v>5</v>
      </c>
      <c r="J15" s="16">
        <v>9</v>
      </c>
      <c r="K15" s="16">
        <v>1</v>
      </c>
      <c r="L15" s="16">
        <v>0</v>
      </c>
      <c r="M15" s="16">
        <v>0</v>
      </c>
      <c r="N15" s="17">
        <f t="shared" si="4"/>
        <v>24</v>
      </c>
      <c r="O15" s="18">
        <f t="shared" si="5"/>
        <v>1</v>
      </c>
      <c r="P15" s="16">
        <f t="shared" si="6"/>
        <v>99</v>
      </c>
      <c r="Q15" s="19">
        <f t="shared" si="7"/>
        <v>51.5625</v>
      </c>
      <c r="R15" s="20"/>
      <c r="S15" s="20"/>
      <c r="T15" s="20"/>
      <c r="U15" s="20"/>
      <c r="V15" s="20"/>
      <c r="W15" s="20"/>
    </row>
    <row r="16" spans="1:23" ht="18" x14ac:dyDescent="0.25">
      <c r="A16" s="21"/>
      <c r="B16" s="22" t="s">
        <v>38</v>
      </c>
      <c r="C16" s="16">
        <f t="shared" ref="C16:N16" si="8">SUM(C7:C14)</f>
        <v>120</v>
      </c>
      <c r="D16" s="16">
        <f t="shared" si="8"/>
        <v>115</v>
      </c>
      <c r="E16" s="16">
        <f t="shared" si="8"/>
        <v>2</v>
      </c>
      <c r="F16" s="16">
        <f t="shared" si="8"/>
        <v>7</v>
      </c>
      <c r="G16" s="16">
        <f t="shared" si="8"/>
        <v>10</v>
      </c>
      <c r="H16" s="16">
        <f t="shared" si="8"/>
        <v>15</v>
      </c>
      <c r="I16" s="16">
        <f t="shared" si="8"/>
        <v>16</v>
      </c>
      <c r="J16" s="16">
        <f t="shared" si="8"/>
        <v>21</v>
      </c>
      <c r="K16" s="16">
        <f t="shared" si="8"/>
        <v>15</v>
      </c>
      <c r="L16" s="16">
        <f t="shared" si="8"/>
        <v>28</v>
      </c>
      <c r="M16" s="16">
        <f t="shared" si="8"/>
        <v>6</v>
      </c>
      <c r="N16" s="16">
        <f t="shared" si="8"/>
        <v>120</v>
      </c>
      <c r="O16" s="23">
        <f>D16/C16</f>
        <v>0.95833333333333337</v>
      </c>
      <c r="P16" s="16">
        <f t="shared" si="1"/>
        <v>385</v>
      </c>
      <c r="Q16" s="24">
        <f>IF(C16&gt;0,(P16/C16)*(100/8),"")</f>
        <v>40.104166666666671</v>
      </c>
      <c r="R16" s="20"/>
      <c r="S16" s="20"/>
      <c r="T16" s="20"/>
      <c r="U16" s="20"/>
      <c r="V16" s="20"/>
      <c r="W16" s="20"/>
    </row>
    <row r="17" spans="2:23" x14ac:dyDescent="0.25">
      <c r="R17" s="20"/>
      <c r="S17" s="20"/>
      <c r="T17" s="20"/>
      <c r="U17" s="20"/>
      <c r="V17" s="20"/>
      <c r="W17" s="20"/>
    </row>
    <row r="18" spans="2:23" x14ac:dyDescent="0.25">
      <c r="B18" s="25"/>
      <c r="C18" s="25"/>
      <c r="D18" s="26" t="s">
        <v>63</v>
      </c>
      <c r="E18" s="27"/>
      <c r="F18" s="28"/>
      <c r="G18" s="28"/>
      <c r="H18" s="26"/>
      <c r="I18" s="26"/>
      <c r="R18" s="20"/>
      <c r="S18" s="20"/>
      <c r="T18" s="20"/>
      <c r="U18" s="20"/>
      <c r="V18" s="20"/>
      <c r="W18" s="20"/>
    </row>
    <row r="19" spans="2:23" x14ac:dyDescent="0.25">
      <c r="G19" s="29"/>
      <c r="H19" s="30" t="s">
        <v>59</v>
      </c>
      <c r="I19" s="30"/>
      <c r="J19" s="30" t="s">
        <v>60</v>
      </c>
      <c r="K19" s="30"/>
      <c r="R19" s="20">
        <f>SUMPRODUCT((S7MR&gt;=33)*(S7MR&lt;45)*(S7GR&lt;&gt;"E"))</f>
        <v>0</v>
      </c>
      <c r="S19" s="20">
        <f>SUMPRODUCT((S7MR&gt;=45)*(S7MR&lt;60)*(S7GR&lt;&gt;"E"))</f>
        <v>0</v>
      </c>
      <c r="T19" s="20">
        <f>SUMPRODUCT((S7MR&gt;=60)*(S7MR&lt;75)*(S7GR&lt;&gt;"E"))</f>
        <v>0</v>
      </c>
      <c r="U19" s="20">
        <f>SUMPRODUCT((S7MR&gt;=75)*(S7MR&lt;90)*(S7GR&lt;&gt;"E"))</f>
        <v>0</v>
      </c>
      <c r="V19" s="20">
        <f>SUMPRODUCT((S7MR&gt;=90)*(S7GR&lt;&gt;"E")*(S7GR&lt;&gt;"ABA")*(S7GR&lt;&gt;0))</f>
        <v>0</v>
      </c>
      <c r="W19" s="20">
        <f t="shared" si="3"/>
        <v>0</v>
      </c>
    </row>
    <row r="20" spans="2:23" x14ac:dyDescent="0.25">
      <c r="B20" s="25"/>
      <c r="C20" s="25" t="s">
        <v>64</v>
      </c>
      <c r="D20" s="31"/>
      <c r="E20" s="31"/>
      <c r="F20" s="31"/>
      <c r="G20" s="39" t="s">
        <v>104</v>
      </c>
      <c r="H20" s="40"/>
      <c r="I20" s="41" t="s">
        <v>95</v>
      </c>
      <c r="J20" s="42"/>
      <c r="K20" s="43"/>
      <c r="R20" s="32">
        <v>0</v>
      </c>
      <c r="S20" s="32">
        <v>4</v>
      </c>
      <c r="T20" s="32">
        <v>12</v>
      </c>
      <c r="U20" s="32">
        <v>1</v>
      </c>
      <c r="V20" s="32">
        <v>0</v>
      </c>
      <c r="W20" s="32">
        <v>17</v>
      </c>
    </row>
    <row r="21" spans="2:23" x14ac:dyDescent="0.25">
      <c r="C21" s="25"/>
      <c r="D21" s="25"/>
      <c r="E21" s="31"/>
      <c r="F21" s="31"/>
      <c r="G21" s="39" t="s">
        <v>105</v>
      </c>
      <c r="H21" s="40"/>
      <c r="I21" s="41" t="s">
        <v>96</v>
      </c>
      <c r="J21" s="42"/>
      <c r="K21" s="43"/>
    </row>
    <row r="22" spans="2:23" x14ac:dyDescent="0.25">
      <c r="B22" s="33"/>
      <c r="C22" s="33" t="s">
        <v>94</v>
      </c>
      <c r="D22" s="31"/>
      <c r="E22" s="31"/>
      <c r="F22" s="31"/>
      <c r="G22" s="39" t="s">
        <v>106</v>
      </c>
      <c r="H22" s="40"/>
      <c r="I22" s="41" t="s">
        <v>97</v>
      </c>
      <c r="J22" s="42"/>
      <c r="K22" s="43"/>
    </row>
    <row r="23" spans="2:23" x14ac:dyDescent="0.25">
      <c r="C23" s="25"/>
      <c r="D23" s="25"/>
      <c r="E23" s="31"/>
      <c r="F23" s="31"/>
      <c r="G23" s="39" t="s">
        <v>107</v>
      </c>
      <c r="H23" s="40"/>
      <c r="I23" s="41" t="s">
        <v>98</v>
      </c>
      <c r="J23" s="42"/>
      <c r="K23" s="43"/>
    </row>
    <row r="24" spans="2:23" x14ac:dyDescent="0.25">
      <c r="C24" s="25"/>
      <c r="D24" s="25"/>
      <c r="E24" s="31"/>
      <c r="F24" s="31"/>
      <c r="G24" s="39" t="s">
        <v>108</v>
      </c>
      <c r="H24" s="40"/>
      <c r="I24" s="41" t="s">
        <v>99</v>
      </c>
      <c r="J24" s="42"/>
      <c r="K24" s="43"/>
    </row>
    <row r="25" spans="2:23" x14ac:dyDescent="0.25">
      <c r="C25" s="25"/>
      <c r="D25" s="25"/>
      <c r="E25" s="31"/>
      <c r="F25" s="31"/>
      <c r="G25" s="39" t="s">
        <v>109</v>
      </c>
      <c r="H25" s="40"/>
      <c r="I25" s="41" t="s">
        <v>100</v>
      </c>
      <c r="J25" s="42"/>
      <c r="K25" s="43"/>
    </row>
    <row r="26" spans="2:23" x14ac:dyDescent="0.25">
      <c r="C26" s="25"/>
      <c r="D26" s="25"/>
      <c r="E26" s="31"/>
      <c r="F26" s="31"/>
      <c r="G26" s="39" t="s">
        <v>110</v>
      </c>
      <c r="H26" s="40"/>
      <c r="I26" s="41" t="s">
        <v>101</v>
      </c>
      <c r="J26" s="42"/>
      <c r="K26" s="43"/>
    </row>
    <row r="27" spans="2:23" x14ac:dyDescent="0.25">
      <c r="C27" s="25"/>
      <c r="D27" s="25"/>
      <c r="E27" s="31"/>
      <c r="F27" s="31"/>
      <c r="G27" s="39" t="s">
        <v>111</v>
      </c>
      <c r="H27" s="40"/>
      <c r="I27" s="41" t="s">
        <v>102</v>
      </c>
      <c r="J27" s="42"/>
      <c r="K27" s="43"/>
    </row>
    <row r="28" spans="2:23" x14ac:dyDescent="0.25">
      <c r="C28" s="25"/>
      <c r="D28" s="25"/>
      <c r="E28" s="31"/>
      <c r="F28" s="31"/>
      <c r="G28" s="39" t="s">
        <v>112</v>
      </c>
      <c r="H28" s="40"/>
      <c r="I28" s="41">
        <v>0</v>
      </c>
      <c r="J28" s="42"/>
      <c r="K28" s="43"/>
    </row>
    <row r="29" spans="2:23" x14ac:dyDescent="0.25">
      <c r="C29" s="25"/>
      <c r="D29" s="25"/>
      <c r="E29" s="31"/>
      <c r="F29" s="31"/>
      <c r="G29" s="39" t="s">
        <v>65</v>
      </c>
      <c r="H29" s="40"/>
      <c r="I29" s="30"/>
      <c r="J29" s="30" t="s">
        <v>103</v>
      </c>
      <c r="K29" s="30"/>
    </row>
    <row r="30" spans="2:23" x14ac:dyDescent="0.25">
      <c r="C30" s="25"/>
      <c r="D30" s="25"/>
      <c r="E30" s="31"/>
      <c r="F30" s="31"/>
      <c r="G30" s="31"/>
      <c r="H30" s="31"/>
      <c r="I30" s="33"/>
      <c r="J30" s="33"/>
      <c r="K30" s="33"/>
    </row>
    <row r="31" spans="2:23" ht="15.75" x14ac:dyDescent="0.25">
      <c r="C31" s="47" t="s">
        <v>66</v>
      </c>
      <c r="D31" s="47"/>
      <c r="E31" s="47"/>
      <c r="F31" s="31"/>
      <c r="G31" s="31"/>
      <c r="H31" s="44" t="s">
        <v>67</v>
      </c>
      <c r="I31" s="44"/>
      <c r="J31" s="33"/>
      <c r="K31" s="33"/>
    </row>
    <row r="32" spans="2:23" x14ac:dyDescent="0.25">
      <c r="C32" s="25"/>
      <c r="D32" s="25"/>
      <c r="E32" s="31"/>
      <c r="F32" s="31"/>
      <c r="G32" s="29"/>
      <c r="H32" s="30" t="s">
        <v>59</v>
      </c>
      <c r="I32" s="30"/>
      <c r="J32" s="30" t="s">
        <v>60</v>
      </c>
      <c r="K32" s="30"/>
    </row>
    <row r="33" spans="2:11" x14ac:dyDescent="0.25">
      <c r="B33" s="46" t="s">
        <v>61</v>
      </c>
      <c r="C33" s="46"/>
      <c r="D33" s="46"/>
      <c r="E33" s="46"/>
      <c r="F33" s="31"/>
      <c r="G33" s="39" t="s">
        <v>114</v>
      </c>
      <c r="H33" s="40"/>
      <c r="I33" s="41" t="s">
        <v>122</v>
      </c>
      <c r="J33" s="42"/>
      <c r="K33" s="43"/>
    </row>
    <row r="34" spans="2:11" x14ac:dyDescent="0.25">
      <c r="C34" s="25"/>
      <c r="D34" s="25"/>
      <c r="E34" s="31"/>
      <c r="F34" s="31"/>
      <c r="G34" s="39" t="s">
        <v>115</v>
      </c>
      <c r="H34" s="40"/>
      <c r="I34" s="41" t="s">
        <v>123</v>
      </c>
      <c r="J34" s="42"/>
      <c r="K34" s="43"/>
    </row>
    <row r="35" spans="2:11" x14ac:dyDescent="0.25">
      <c r="B35" s="45" t="s">
        <v>113</v>
      </c>
      <c r="C35" s="45"/>
      <c r="D35" s="45"/>
      <c r="E35" s="33"/>
      <c r="G35" s="39" t="s">
        <v>116</v>
      </c>
      <c r="H35" s="40"/>
      <c r="I35" s="41" t="s">
        <v>124</v>
      </c>
      <c r="J35" s="42"/>
      <c r="K35" s="43"/>
    </row>
    <row r="36" spans="2:11" x14ac:dyDescent="0.25">
      <c r="C36" s="25"/>
      <c r="D36" s="25"/>
      <c r="E36" s="31"/>
      <c r="F36" s="31"/>
      <c r="G36" s="39" t="s">
        <v>117</v>
      </c>
      <c r="H36" s="40"/>
      <c r="I36" s="41" t="s">
        <v>125</v>
      </c>
      <c r="J36" s="42"/>
      <c r="K36" s="43"/>
    </row>
    <row r="37" spans="2:11" x14ac:dyDescent="0.25">
      <c r="C37" s="25"/>
      <c r="D37" s="25"/>
      <c r="E37" s="31"/>
      <c r="F37" s="31"/>
      <c r="G37" s="39" t="s">
        <v>118</v>
      </c>
      <c r="H37" s="40"/>
      <c r="I37" s="41" t="s">
        <v>126</v>
      </c>
      <c r="J37" s="42"/>
      <c r="K37" s="43"/>
    </row>
    <row r="38" spans="2:11" x14ac:dyDescent="0.25">
      <c r="C38" s="25"/>
      <c r="D38" s="25"/>
      <c r="E38" s="31"/>
      <c r="F38" s="31"/>
      <c r="G38" s="39" t="s">
        <v>119</v>
      </c>
      <c r="H38" s="40"/>
      <c r="I38" s="41" t="s">
        <v>127</v>
      </c>
      <c r="J38" s="42"/>
      <c r="K38" s="43"/>
    </row>
    <row r="39" spans="2:11" x14ac:dyDescent="0.25">
      <c r="C39" s="25"/>
      <c r="D39" s="25"/>
      <c r="E39" s="31"/>
      <c r="F39" s="31"/>
      <c r="G39" s="39" t="s">
        <v>120</v>
      </c>
      <c r="H39" s="40"/>
      <c r="I39" s="41" t="s">
        <v>128</v>
      </c>
      <c r="J39" s="42"/>
      <c r="K39" s="43"/>
    </row>
    <row r="40" spans="2:11" x14ac:dyDescent="0.25">
      <c r="C40" s="25"/>
      <c r="D40" s="25"/>
      <c r="E40" s="31"/>
      <c r="F40" s="31"/>
      <c r="G40" s="39" t="s">
        <v>68</v>
      </c>
      <c r="H40" s="40"/>
      <c r="I40" s="41" t="s">
        <v>69</v>
      </c>
      <c r="J40" s="42"/>
      <c r="K40" s="43"/>
    </row>
    <row r="41" spans="2:11" x14ac:dyDescent="0.25">
      <c r="C41" s="25"/>
      <c r="D41" s="25"/>
      <c r="E41" s="31"/>
      <c r="F41" s="31"/>
      <c r="G41" s="39" t="s">
        <v>62</v>
      </c>
      <c r="H41" s="40"/>
      <c r="I41" s="41">
        <v>0</v>
      </c>
      <c r="J41" s="42"/>
      <c r="K41" s="43"/>
    </row>
    <row r="42" spans="2:11" x14ac:dyDescent="0.25">
      <c r="C42" s="25"/>
      <c r="D42" s="25"/>
      <c r="E42" s="31"/>
      <c r="F42" s="31"/>
      <c r="G42" s="39" t="s">
        <v>65</v>
      </c>
      <c r="H42" s="40"/>
      <c r="I42" s="30"/>
      <c r="J42" s="30" t="s">
        <v>121</v>
      </c>
      <c r="K42" s="30"/>
    </row>
    <row r="43" spans="2:11" x14ac:dyDescent="0.25">
      <c r="C43" s="25"/>
      <c r="D43" s="25"/>
      <c r="E43" s="31"/>
      <c r="F43" s="31"/>
      <c r="G43" s="31"/>
      <c r="H43" s="31"/>
      <c r="I43" s="33"/>
      <c r="J43" s="33"/>
      <c r="K43" s="33"/>
    </row>
    <row r="44" spans="2:11" x14ac:dyDescent="0.25">
      <c r="C44" s="25"/>
      <c r="D44" s="25"/>
      <c r="E44" s="31"/>
      <c r="F44" s="31"/>
      <c r="G44" s="31"/>
      <c r="H44" s="31"/>
      <c r="I44" s="33"/>
      <c r="J44" s="33"/>
      <c r="K44" s="33"/>
    </row>
    <row r="45" spans="2:11" x14ac:dyDescent="0.25">
      <c r="C45" s="25"/>
      <c r="D45" s="25"/>
      <c r="E45" s="31"/>
      <c r="F45" s="31"/>
      <c r="G45" s="31"/>
      <c r="H45" s="31"/>
      <c r="I45" s="33"/>
      <c r="J45" s="33"/>
      <c r="K45" s="33"/>
    </row>
    <row r="46" spans="2:11" x14ac:dyDescent="0.25">
      <c r="C46" s="25"/>
      <c r="D46" s="25"/>
      <c r="E46" s="31"/>
      <c r="F46" s="31"/>
      <c r="G46" s="31"/>
      <c r="H46" s="31"/>
      <c r="I46" s="33"/>
      <c r="J46" s="33"/>
      <c r="K46" s="33"/>
    </row>
    <row r="47" spans="2:11" x14ac:dyDescent="0.25">
      <c r="C47" s="25"/>
      <c r="D47" s="25"/>
      <c r="E47" s="31"/>
      <c r="F47" s="31"/>
      <c r="G47" s="31"/>
      <c r="H47" s="31"/>
      <c r="I47" s="33"/>
      <c r="J47" s="33"/>
      <c r="K47" s="33"/>
    </row>
    <row r="48" spans="2:11" x14ac:dyDescent="0.25">
      <c r="C48" s="25"/>
      <c r="D48" s="25"/>
      <c r="E48" s="31"/>
      <c r="F48" s="31"/>
      <c r="G48" s="31"/>
      <c r="H48" s="31"/>
      <c r="I48" s="33"/>
      <c r="J48" s="33"/>
      <c r="K48" s="33"/>
    </row>
  </sheetData>
  <mergeCells count="56">
    <mergeCell ref="G42:H42"/>
    <mergeCell ref="H31:I31"/>
    <mergeCell ref="B35:D35"/>
    <mergeCell ref="B33:E33"/>
    <mergeCell ref="C31:E31"/>
    <mergeCell ref="G39:H39"/>
    <mergeCell ref="I39:K39"/>
    <mergeCell ref="G40:H40"/>
    <mergeCell ref="I40:K40"/>
    <mergeCell ref="G41:H41"/>
    <mergeCell ref="I41:K41"/>
    <mergeCell ref="G36:H36"/>
    <mergeCell ref="I36:K36"/>
    <mergeCell ref="G37:H37"/>
    <mergeCell ref="I37:K37"/>
    <mergeCell ref="G38:H38"/>
    <mergeCell ref="I38:K38"/>
    <mergeCell ref="G33:H33"/>
    <mergeCell ref="I33:K33"/>
    <mergeCell ref="G34:H34"/>
    <mergeCell ref="I34:K34"/>
    <mergeCell ref="G35:H35"/>
    <mergeCell ref="I35:K35"/>
    <mergeCell ref="G20:H20"/>
    <mergeCell ref="I20:K20"/>
    <mergeCell ref="I21:K21"/>
    <mergeCell ref="I22:K22"/>
    <mergeCell ref="I23:K23"/>
    <mergeCell ref="G27:H27"/>
    <mergeCell ref="G28:H28"/>
    <mergeCell ref="G29:H29"/>
    <mergeCell ref="I28:K28"/>
    <mergeCell ref="G21:H21"/>
    <mergeCell ref="I24:K24"/>
    <mergeCell ref="I25:K25"/>
    <mergeCell ref="I26:K26"/>
    <mergeCell ref="I27:K27"/>
    <mergeCell ref="G22:H22"/>
    <mergeCell ref="G23:H23"/>
    <mergeCell ref="G24:H24"/>
    <mergeCell ref="G25:H25"/>
    <mergeCell ref="G26:H26"/>
    <mergeCell ref="P4:P5"/>
    <mergeCell ref="Q4:Q5"/>
    <mergeCell ref="R4:V4"/>
    <mergeCell ref="W4:W5"/>
    <mergeCell ref="A1:W1"/>
    <mergeCell ref="A2:W2"/>
    <mergeCell ref="A3:W3"/>
    <mergeCell ref="A4:A5"/>
    <mergeCell ref="B4:B5"/>
    <mergeCell ref="C4:C5"/>
    <mergeCell ref="D4:D5"/>
    <mergeCell ref="E4:M4"/>
    <mergeCell ref="N4:N5"/>
    <mergeCell ref="O4:O5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workbookViewId="0">
      <selection activeCell="Y11" sqref="Y11"/>
    </sheetView>
  </sheetViews>
  <sheetFormatPr defaultRowHeight="15" x14ac:dyDescent="0.25"/>
  <cols>
    <col min="1" max="1" width="9.140625" style="12"/>
    <col min="2" max="2" width="17.28515625" style="12" bestFit="1" customWidth="1"/>
    <col min="3" max="4" width="9.140625" style="12"/>
    <col min="5" max="9" width="4.42578125" style="12" bestFit="1" customWidth="1"/>
    <col min="10" max="12" width="4.28515625" style="12" bestFit="1" customWidth="1"/>
    <col min="13" max="13" width="4.7109375" style="12" customWidth="1"/>
    <col min="14" max="14" width="13.42578125" style="12" customWidth="1"/>
    <col min="15" max="15" width="11.85546875" style="12" customWidth="1"/>
    <col min="16" max="17" width="9.140625" style="12"/>
    <col min="18" max="23" width="0" style="12" hidden="1" customWidth="1"/>
    <col min="24" max="16384" width="9.140625" style="12"/>
  </cols>
  <sheetData>
    <row r="1" spans="1:23" x14ac:dyDescent="0.25">
      <c r="A1" s="88" t="s">
        <v>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ht="20.25" x14ac:dyDescent="0.25">
      <c r="A2" s="89" t="s">
        <v>186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1:23" ht="20.25" x14ac:dyDescent="0.25">
      <c r="A3" s="89" t="s">
        <v>190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3" ht="23.25" customHeight="1" x14ac:dyDescent="0.25">
      <c r="A4" s="98" t="s">
        <v>19</v>
      </c>
      <c r="B4" s="99" t="s">
        <v>20</v>
      </c>
      <c r="C4" s="98" t="s">
        <v>21</v>
      </c>
      <c r="D4" s="98" t="s">
        <v>22</v>
      </c>
      <c r="E4" s="99" t="s">
        <v>23</v>
      </c>
      <c r="F4" s="99"/>
      <c r="G4" s="99"/>
      <c r="H4" s="99"/>
      <c r="I4" s="99"/>
      <c r="J4" s="99"/>
      <c r="K4" s="99"/>
      <c r="L4" s="99"/>
      <c r="M4" s="99"/>
      <c r="N4" s="97" t="s">
        <v>42</v>
      </c>
      <c r="O4" s="99" t="s">
        <v>24</v>
      </c>
      <c r="P4" s="99" t="s">
        <v>25</v>
      </c>
      <c r="Q4" s="99" t="s">
        <v>26</v>
      </c>
      <c r="R4" s="34" t="s">
        <v>27</v>
      </c>
      <c r="S4" s="34"/>
      <c r="T4" s="34"/>
      <c r="U4" s="34"/>
      <c r="V4" s="34"/>
      <c r="W4" s="35" t="s">
        <v>188</v>
      </c>
    </row>
    <row r="5" spans="1:23" ht="18.75" customHeight="1" x14ac:dyDescent="0.25">
      <c r="A5" s="98"/>
      <c r="B5" s="99"/>
      <c r="C5" s="98"/>
      <c r="D5" s="98"/>
      <c r="E5" s="100" t="s">
        <v>7</v>
      </c>
      <c r="F5" s="100" t="s">
        <v>8</v>
      </c>
      <c r="G5" s="100" t="s">
        <v>3</v>
      </c>
      <c r="H5" s="100" t="s">
        <v>9</v>
      </c>
      <c r="I5" s="100" t="s">
        <v>10</v>
      </c>
      <c r="J5" s="100" t="s">
        <v>11</v>
      </c>
      <c r="K5" s="100" t="s">
        <v>16</v>
      </c>
      <c r="L5" s="100" t="s">
        <v>4</v>
      </c>
      <c r="M5" s="100" t="s">
        <v>17</v>
      </c>
      <c r="N5" s="97"/>
      <c r="O5" s="99"/>
      <c r="P5" s="99"/>
      <c r="Q5" s="99"/>
      <c r="R5" s="13" t="s">
        <v>28</v>
      </c>
      <c r="S5" s="13" t="s">
        <v>29</v>
      </c>
      <c r="T5" s="13" t="s">
        <v>30</v>
      </c>
      <c r="U5" s="13" t="s">
        <v>31</v>
      </c>
      <c r="V5" s="13" t="s">
        <v>32</v>
      </c>
      <c r="W5" s="35"/>
    </row>
    <row r="6" spans="1:23" ht="27.75" customHeight="1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</row>
    <row r="7" spans="1:23" ht="27.75" customHeight="1" x14ac:dyDescent="0.25">
      <c r="A7" s="14">
        <v>1</v>
      </c>
      <c r="B7" s="15" t="s">
        <v>33</v>
      </c>
      <c r="C7" s="16">
        <v>47</v>
      </c>
      <c r="D7" s="16">
        <v>47</v>
      </c>
      <c r="E7" s="16">
        <v>1</v>
      </c>
      <c r="F7" s="16">
        <v>6</v>
      </c>
      <c r="G7" s="16">
        <v>4</v>
      </c>
      <c r="H7" s="16">
        <v>4</v>
      </c>
      <c r="I7" s="16">
        <v>7</v>
      </c>
      <c r="J7" s="16">
        <v>11</v>
      </c>
      <c r="K7" s="16">
        <v>10</v>
      </c>
      <c r="L7" s="16">
        <v>4</v>
      </c>
      <c r="M7" s="16">
        <v>0</v>
      </c>
      <c r="N7" s="17">
        <f t="shared" ref="N7:N12" si="0">SUM(E7:M7)</f>
        <v>47</v>
      </c>
      <c r="O7" s="82">
        <f>IF(C7&gt;0,D7/C7,"")</f>
        <v>1</v>
      </c>
      <c r="P7" s="83">
        <f t="shared" ref="P7:P13" si="1">8*E7+7*F7+6*G7+5*H7+4*I7+3*J7+2*K7+1*L7+0*M7</f>
        <v>179</v>
      </c>
      <c r="Q7" s="19">
        <f t="shared" ref="Q7:Q12" si="2">IF(C7&gt;0,(P7/C7)*(100/8),"")</f>
        <v>47.606382978723403</v>
      </c>
      <c r="R7" s="20">
        <f>SUMPRODUCT((S1MR&gt;=33)*(S1MR&lt;45)*(S1GR&lt;&gt;"E"))</f>
        <v>0</v>
      </c>
      <c r="S7" s="20">
        <f>SUMPRODUCT((S1MR&gt;=45)*(S1MR&lt;60)*(S1GR&lt;&gt;"E"))</f>
        <v>1</v>
      </c>
      <c r="T7" s="20">
        <f>SUMPRODUCT((S1MR&gt;=60)*(S1MR&lt;75)*(S1GR&lt;&gt;"E"))</f>
        <v>0</v>
      </c>
      <c r="U7" s="20">
        <f>SUMPRODUCT((S1MR&gt;=75)*(S1MR&lt;90)*(S1GR&lt;&gt;"E"))</f>
        <v>7</v>
      </c>
      <c r="V7" s="20">
        <f>SUMPRODUCT((S1MR&gt;=90)*(S1GR&lt;&gt;"E")*(S1GR&lt;&gt;"ABA")*(S1GR&lt;&gt;0))</f>
        <v>9</v>
      </c>
      <c r="W7" s="20">
        <f t="shared" ref="W7:W12" si="3">SUM(R7:V7)</f>
        <v>17</v>
      </c>
    </row>
    <row r="8" spans="1:23" ht="27.75" customHeight="1" x14ac:dyDescent="0.25">
      <c r="A8" s="14">
        <v>2</v>
      </c>
      <c r="B8" s="15" t="s">
        <v>34</v>
      </c>
      <c r="C8" s="16">
        <v>38</v>
      </c>
      <c r="D8" s="16">
        <v>37</v>
      </c>
      <c r="E8" s="16">
        <v>2</v>
      </c>
      <c r="F8" s="16">
        <v>3</v>
      </c>
      <c r="G8" s="16">
        <v>3</v>
      </c>
      <c r="H8" s="16">
        <v>2</v>
      </c>
      <c r="I8" s="16">
        <v>5</v>
      </c>
      <c r="J8" s="16">
        <v>10</v>
      </c>
      <c r="K8" s="16">
        <v>6</v>
      </c>
      <c r="L8" s="16">
        <v>6</v>
      </c>
      <c r="M8" s="16">
        <v>1</v>
      </c>
      <c r="N8" s="17">
        <f t="shared" si="0"/>
        <v>38</v>
      </c>
      <c r="O8" s="82">
        <f t="shared" ref="O8:O11" si="4">IF(C8&gt;0,D8/C8,"")</f>
        <v>0.97368421052631582</v>
      </c>
      <c r="P8" s="83">
        <f t="shared" si="1"/>
        <v>133</v>
      </c>
      <c r="Q8" s="19">
        <f t="shared" si="2"/>
        <v>43.75</v>
      </c>
      <c r="R8" s="20">
        <f>SUMPRODUCT((S2MR&gt;=33)*(S2MR&lt;45)*(S2GR&lt;&gt;"E"))</f>
        <v>0</v>
      </c>
      <c r="S8" s="20">
        <f>SUMPRODUCT((S2MR&gt;=45)*(S2MR&lt;60)*(S2GR&lt;&gt;"E"))</f>
        <v>1</v>
      </c>
      <c r="T8" s="20">
        <f>SUMPRODUCT((S2MR&gt;=60)*(S2MR&lt;75)*(S2GR&lt;&gt;"E"))</f>
        <v>3</v>
      </c>
      <c r="U8" s="20">
        <f>SUMPRODUCT((S2MR&gt;=75)*(S2MR&lt;90)*(S2GR&lt;&gt;"E"))</f>
        <v>3</v>
      </c>
      <c r="V8" s="20">
        <f>SUMPRODUCT((S2MR&gt;=90)*(S2GR&lt;&gt;"E")*(S2GR&lt;&gt;"ABA")*(S2GR&lt;&gt;0))</f>
        <v>0</v>
      </c>
      <c r="W8" s="20">
        <f t="shared" si="3"/>
        <v>7</v>
      </c>
    </row>
    <row r="9" spans="1:23" ht="27.75" customHeight="1" x14ac:dyDescent="0.25">
      <c r="A9" s="14">
        <v>3</v>
      </c>
      <c r="B9" s="15" t="s">
        <v>35</v>
      </c>
      <c r="C9" s="16">
        <v>47</v>
      </c>
      <c r="D9" s="16">
        <v>39</v>
      </c>
      <c r="E9" s="16">
        <v>2</v>
      </c>
      <c r="F9" s="16">
        <v>4</v>
      </c>
      <c r="G9" s="16">
        <v>3</v>
      </c>
      <c r="H9" s="16">
        <v>4</v>
      </c>
      <c r="I9" s="16">
        <v>6</v>
      </c>
      <c r="J9" s="16">
        <v>2</v>
      </c>
      <c r="K9" s="16">
        <v>5</v>
      </c>
      <c r="L9" s="16">
        <v>11</v>
      </c>
      <c r="M9" s="16">
        <v>10</v>
      </c>
      <c r="N9" s="17">
        <f t="shared" si="0"/>
        <v>47</v>
      </c>
      <c r="O9" s="82">
        <f t="shared" si="4"/>
        <v>0.82978723404255317</v>
      </c>
      <c r="P9" s="83">
        <f t="shared" si="1"/>
        <v>133</v>
      </c>
      <c r="Q9" s="19">
        <f t="shared" si="2"/>
        <v>35.372340425531917</v>
      </c>
      <c r="R9" s="20">
        <f>SUMPRODUCT((S3MR&gt;=33)*(S3MR&lt;45)*(S3GR&lt;&gt;"E"))</f>
        <v>7</v>
      </c>
      <c r="S9" s="20">
        <f>SUMPRODUCT((S3MR&gt;=45)*(S3MR&lt;60)*(S3GR&lt;&gt;"E"))</f>
        <v>2</v>
      </c>
      <c r="T9" s="20">
        <f>SUMPRODUCT((S3MR&gt;=60)*(S3MR&lt;75)*(S3GR&lt;&gt;"E"))</f>
        <v>1</v>
      </c>
      <c r="U9" s="20">
        <f>SUMPRODUCT((S3MR&gt;=75)*(S3MR&lt;90)*(S3GR&lt;&gt;"E"))</f>
        <v>0</v>
      </c>
      <c r="V9" s="20">
        <f>SUMPRODUCT((S3MR&gt;=90)*(S3GR&lt;&gt;"E")*(S3MR&lt;&gt;"ABA")*(S3GR&lt;&gt;0))</f>
        <v>0</v>
      </c>
      <c r="W9" s="20">
        <f t="shared" si="3"/>
        <v>10</v>
      </c>
    </row>
    <row r="10" spans="1:23" ht="27.75" customHeight="1" x14ac:dyDescent="0.25">
      <c r="A10" s="14">
        <v>4</v>
      </c>
      <c r="B10" s="15" t="s">
        <v>39</v>
      </c>
      <c r="C10" s="16">
        <v>9</v>
      </c>
      <c r="D10" s="16">
        <v>9</v>
      </c>
      <c r="E10" s="16">
        <v>0</v>
      </c>
      <c r="F10" s="16">
        <v>4</v>
      </c>
      <c r="G10" s="16">
        <v>1</v>
      </c>
      <c r="H10" s="16">
        <v>3</v>
      </c>
      <c r="I10" s="16">
        <v>1</v>
      </c>
      <c r="J10" s="16">
        <v>0</v>
      </c>
      <c r="K10" s="16">
        <v>0</v>
      </c>
      <c r="L10" s="16">
        <v>0</v>
      </c>
      <c r="M10" s="16">
        <f>SUMPRODUCT((S4GR&lt;&gt;"")*(S4GR="E"))</f>
        <v>0</v>
      </c>
      <c r="N10" s="17">
        <f t="shared" si="0"/>
        <v>9</v>
      </c>
      <c r="O10" s="82">
        <f t="shared" si="4"/>
        <v>1</v>
      </c>
      <c r="P10" s="83">
        <f t="shared" si="1"/>
        <v>53</v>
      </c>
      <c r="Q10" s="19">
        <f t="shared" si="2"/>
        <v>73.611111111111114</v>
      </c>
      <c r="R10" s="20">
        <f>SUMPRODUCT((S4MR&gt;=33)*(S4MR&lt;45)*(S4GR&lt;&gt;"E"))</f>
        <v>0</v>
      </c>
      <c r="S10" s="20">
        <f>SUMPRODUCT((S4MR&gt;=45)*(S4MR&lt;60)*(S4GR&lt;&gt;"E"))</f>
        <v>13</v>
      </c>
      <c r="T10" s="20">
        <f>SUMPRODUCT((S4MR&gt;=60)*(S4MR&lt;75)*(S4GR&lt;&gt;"E"))</f>
        <v>2</v>
      </c>
      <c r="U10" s="20">
        <f>SUMPRODUCT((S4MR&gt;=75)*(S4MR&lt;90)*(S4GR&lt;&gt;"E"))</f>
        <v>2</v>
      </c>
      <c r="V10" s="20">
        <f>SUMPRODUCT((S4MR&gt;=90)*(S4GR&lt;&gt;"E")*(S4GR&lt;&gt;"ABA")*(S4GR&lt;&gt;0))</f>
        <v>0</v>
      </c>
      <c r="W10" s="20">
        <f t="shared" si="3"/>
        <v>17</v>
      </c>
    </row>
    <row r="11" spans="1:23" ht="27.75" customHeight="1" x14ac:dyDescent="0.25">
      <c r="A11" s="14">
        <v>5</v>
      </c>
      <c r="B11" s="15" t="s">
        <v>40</v>
      </c>
      <c r="C11" s="16">
        <v>47</v>
      </c>
      <c r="D11" s="16">
        <v>45</v>
      </c>
      <c r="E11" s="16">
        <v>1</v>
      </c>
      <c r="F11" s="16">
        <v>2</v>
      </c>
      <c r="G11" s="16">
        <v>5</v>
      </c>
      <c r="H11" s="16">
        <v>7</v>
      </c>
      <c r="I11" s="16">
        <v>4</v>
      </c>
      <c r="J11" s="16">
        <v>4</v>
      </c>
      <c r="K11" s="16">
        <v>9</v>
      </c>
      <c r="L11" s="16">
        <v>13</v>
      </c>
      <c r="M11" s="16">
        <v>2</v>
      </c>
      <c r="N11" s="17">
        <f t="shared" si="0"/>
        <v>47</v>
      </c>
      <c r="O11" s="82">
        <f t="shared" si="4"/>
        <v>0.95744680851063835</v>
      </c>
      <c r="P11" s="83">
        <f t="shared" si="1"/>
        <v>146</v>
      </c>
      <c r="Q11" s="19">
        <f t="shared" si="2"/>
        <v>38.829787234042549</v>
      </c>
      <c r="R11" s="20">
        <f>SUMPRODUCT((S5MR&gt;=33)*(S5MR&lt;45)*(S5GR&lt;&gt;"E"))</f>
        <v>0</v>
      </c>
      <c r="S11" s="20">
        <f>SUMPRODUCT((S5MR&gt;=45)*(S5MR&lt;60)*(S5GR&lt;&gt;"E"))</f>
        <v>3</v>
      </c>
      <c r="T11" s="20">
        <f>SUMPRODUCT((S5MR&gt;=60)*(S5MR&lt;75)*(S5GR&lt;&gt;"E"))</f>
        <v>11</v>
      </c>
      <c r="U11" s="20">
        <f>SUMPRODUCT((S5MR&gt;=75)*(S5MR&lt;90)*(S5GR&lt;&gt;"E"))</f>
        <v>3</v>
      </c>
      <c r="V11" s="20">
        <f>SUMPRODUCT((S5MR&gt;=90)*(S5GR&lt;&gt;"E")*(S5GR&lt;&gt;"ABA")*(S5GR&lt;&gt;0))</f>
        <v>0</v>
      </c>
      <c r="W11" s="20">
        <f t="shared" si="3"/>
        <v>17</v>
      </c>
    </row>
    <row r="12" spans="1:23" ht="27.75" customHeight="1" x14ac:dyDescent="0.25">
      <c r="A12" s="14">
        <v>6</v>
      </c>
      <c r="B12" s="15" t="s">
        <v>41</v>
      </c>
      <c r="C12" s="16">
        <v>47</v>
      </c>
      <c r="D12" s="16">
        <v>47</v>
      </c>
      <c r="E12" s="16">
        <v>4</v>
      </c>
      <c r="F12" s="16">
        <v>4</v>
      </c>
      <c r="G12" s="16">
        <v>3</v>
      </c>
      <c r="H12" s="16">
        <v>8</v>
      </c>
      <c r="I12" s="16">
        <v>7</v>
      </c>
      <c r="J12" s="16">
        <v>6</v>
      </c>
      <c r="K12" s="16">
        <v>7</v>
      </c>
      <c r="L12" s="16">
        <v>8</v>
      </c>
      <c r="M12" s="16">
        <v>0</v>
      </c>
      <c r="N12" s="17">
        <f t="shared" si="0"/>
        <v>47</v>
      </c>
      <c r="O12" s="82">
        <f>IF(C12&gt;0,D12/C12,"")</f>
        <v>1</v>
      </c>
      <c r="P12" s="83">
        <f t="shared" si="1"/>
        <v>186</v>
      </c>
      <c r="Q12" s="19">
        <f t="shared" si="2"/>
        <v>49.468085106382979</v>
      </c>
      <c r="R12" s="20">
        <f>SUMPRODUCT((S6MR&gt;=33)*(S6MR&lt;45)*(S6GR&lt;&gt;"E"))</f>
        <v>0</v>
      </c>
      <c r="S12" s="20">
        <f>SUMPRODUCT((S6MR&gt;=45)*(S6MR&lt;60)*(S6GR&lt;&gt;"E"))</f>
        <v>8</v>
      </c>
      <c r="T12" s="20">
        <f>SUMPRODUCT((S6MR&gt;=60)*(S6MR&lt;75)*(S6GR&lt;&gt;"E"))</f>
        <v>4</v>
      </c>
      <c r="U12" s="20">
        <f>SUMPRODUCT((S6MR&gt;=75)*(S6MR&lt;90)*(S6GR&lt;&gt;"E"))</f>
        <v>1</v>
      </c>
      <c r="V12" s="20">
        <f>SUMPRODUCT((S6MR&gt;=90)*(S6GR&lt;&gt;"E")*(S6GR&lt;&gt;"ABA")*(S6GR&lt;&gt;0))</f>
        <v>0</v>
      </c>
      <c r="W12" s="20">
        <f t="shared" si="3"/>
        <v>13</v>
      </c>
    </row>
    <row r="13" spans="1:23" ht="27.75" customHeight="1" x14ac:dyDescent="0.25">
      <c r="A13" s="84"/>
      <c r="B13" s="22" t="s">
        <v>38</v>
      </c>
      <c r="C13" s="16">
        <f>SUM(C7:C12)</f>
        <v>235</v>
      </c>
      <c r="D13" s="16">
        <f t="shared" ref="D13:M13" si="5">SUM(D7:D12)</f>
        <v>224</v>
      </c>
      <c r="E13" s="16">
        <f t="shared" si="5"/>
        <v>10</v>
      </c>
      <c r="F13" s="16">
        <f t="shared" si="5"/>
        <v>23</v>
      </c>
      <c r="G13" s="16">
        <f t="shared" si="5"/>
        <v>19</v>
      </c>
      <c r="H13" s="16">
        <f t="shared" si="5"/>
        <v>28</v>
      </c>
      <c r="I13" s="16">
        <f t="shared" si="5"/>
        <v>30</v>
      </c>
      <c r="J13" s="16">
        <f t="shared" si="5"/>
        <v>33</v>
      </c>
      <c r="K13" s="16">
        <f t="shared" si="5"/>
        <v>37</v>
      </c>
      <c r="L13" s="16">
        <f t="shared" si="5"/>
        <v>42</v>
      </c>
      <c r="M13" s="16">
        <f t="shared" si="5"/>
        <v>13</v>
      </c>
      <c r="N13" s="16">
        <f t="shared" ref="N13" si="6">SUM(N5:N12)</f>
        <v>249</v>
      </c>
      <c r="O13" s="82">
        <v>1</v>
      </c>
      <c r="P13" s="16">
        <f t="shared" si="1"/>
        <v>830</v>
      </c>
      <c r="Q13" s="19">
        <f>IF(C13&gt;0,(P13/C13)*(100/8),"")</f>
        <v>44.148936170212764</v>
      </c>
      <c r="R13" s="32">
        <v>0</v>
      </c>
      <c r="S13" s="32">
        <v>4</v>
      </c>
      <c r="T13" s="32">
        <v>12</v>
      </c>
      <c r="U13" s="32">
        <v>1</v>
      </c>
      <c r="V13" s="32">
        <v>0</v>
      </c>
      <c r="W13" s="32">
        <v>17</v>
      </c>
    </row>
    <row r="17" spans="1:23" ht="20.25" x14ac:dyDescent="0.25">
      <c r="A17" s="37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20.25" x14ac:dyDescent="0.25">
      <c r="A18" s="37" t="s">
        <v>190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x14ac:dyDescent="0.25">
      <c r="A19" s="74" t="s">
        <v>19</v>
      </c>
      <c r="B19" s="75" t="s">
        <v>20</v>
      </c>
      <c r="C19" s="76" t="s">
        <v>21</v>
      </c>
      <c r="D19" s="74" t="s">
        <v>22</v>
      </c>
      <c r="E19" s="77" t="s">
        <v>23</v>
      </c>
      <c r="F19" s="77"/>
      <c r="G19" s="77"/>
      <c r="H19" s="77"/>
      <c r="I19" s="77"/>
      <c r="J19" s="77"/>
      <c r="K19" s="77"/>
      <c r="L19" s="77"/>
      <c r="M19" s="77"/>
      <c r="N19" s="74" t="s">
        <v>42</v>
      </c>
      <c r="O19" s="78" t="s">
        <v>24</v>
      </c>
      <c r="P19" s="78" t="s">
        <v>25</v>
      </c>
      <c r="Q19" s="78" t="s">
        <v>26</v>
      </c>
      <c r="R19" s="34" t="s">
        <v>27</v>
      </c>
      <c r="S19" s="34"/>
      <c r="T19" s="34"/>
      <c r="U19" s="34"/>
      <c r="V19" s="34"/>
      <c r="W19" s="35" t="s">
        <v>188</v>
      </c>
    </row>
    <row r="20" spans="1:23" ht="22.5" x14ac:dyDescent="0.25">
      <c r="A20" s="74"/>
      <c r="B20" s="79"/>
      <c r="C20" s="80"/>
      <c r="D20" s="74"/>
      <c r="E20" s="81" t="s">
        <v>7</v>
      </c>
      <c r="F20" s="81" t="s">
        <v>8</v>
      </c>
      <c r="G20" s="81" t="s">
        <v>3</v>
      </c>
      <c r="H20" s="81" t="s">
        <v>9</v>
      </c>
      <c r="I20" s="81" t="s">
        <v>10</v>
      </c>
      <c r="J20" s="81" t="s">
        <v>11</v>
      </c>
      <c r="K20" s="81" t="s">
        <v>16</v>
      </c>
      <c r="L20" s="81" t="s">
        <v>4</v>
      </c>
      <c r="M20" s="81" t="s">
        <v>17</v>
      </c>
      <c r="N20" s="74"/>
      <c r="O20" s="78"/>
      <c r="P20" s="78"/>
      <c r="Q20" s="78"/>
      <c r="R20" s="13" t="s">
        <v>28</v>
      </c>
      <c r="S20" s="13" t="s">
        <v>29</v>
      </c>
      <c r="T20" s="13" t="s">
        <v>30</v>
      </c>
      <c r="U20" s="13" t="s">
        <v>31</v>
      </c>
      <c r="V20" s="13" t="s">
        <v>32</v>
      </c>
      <c r="W20" s="35"/>
    </row>
    <row r="21" spans="1:23" x14ac:dyDescent="0.25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  <c r="S21" s="14">
        <v>19</v>
      </c>
      <c r="T21" s="14">
        <v>20</v>
      </c>
      <c r="U21" s="14">
        <v>21</v>
      </c>
      <c r="V21" s="14">
        <v>22</v>
      </c>
      <c r="W21" s="14">
        <v>23</v>
      </c>
    </row>
    <row r="22" spans="1:23" x14ac:dyDescent="0.25">
      <c r="A22" s="14">
        <v>1</v>
      </c>
      <c r="B22" s="85" t="s">
        <v>181</v>
      </c>
      <c r="C22" s="16">
        <v>47</v>
      </c>
      <c r="D22" s="16">
        <v>47</v>
      </c>
      <c r="E22" s="16">
        <v>1</v>
      </c>
      <c r="F22" s="16">
        <v>1</v>
      </c>
      <c r="G22" s="16">
        <v>3</v>
      </c>
      <c r="H22" s="16">
        <v>5</v>
      </c>
      <c r="I22" s="16">
        <v>6</v>
      </c>
      <c r="J22" s="16">
        <v>3</v>
      </c>
      <c r="K22" s="16">
        <v>11</v>
      </c>
      <c r="L22" s="16">
        <v>17</v>
      </c>
      <c r="M22" s="16">
        <v>0</v>
      </c>
      <c r="N22" s="17">
        <f t="shared" ref="N22:N27" si="7">SUM(E22:M22)</f>
        <v>47</v>
      </c>
      <c r="O22" s="82">
        <f>IF(C22&gt;0,D22/C22,"")</f>
        <v>1</v>
      </c>
      <c r="P22" s="83">
        <f t="shared" ref="P22:P28" si="8">8*E22+7*F22+6*G22+5*H22+4*I22+3*J22+2*K22+1*L22+0*M22</f>
        <v>130</v>
      </c>
      <c r="Q22" s="86">
        <f t="shared" ref="Q22:Q27" si="9">IF(C22&gt;0,(P22/C22)*(100/8),"")</f>
        <v>34.574468085106389</v>
      </c>
      <c r="R22" s="20">
        <f>SUMPRODUCT((S1MR&gt;=33)*(S1MR&lt;45)*(S1GR&lt;&gt;"E"))</f>
        <v>0</v>
      </c>
      <c r="S22" s="20">
        <f>SUMPRODUCT((S1MR&gt;=45)*(S1MR&lt;60)*(S1GR&lt;&gt;"E"))</f>
        <v>1</v>
      </c>
      <c r="T22" s="20">
        <f>SUMPRODUCT((S1MR&gt;=60)*(S1MR&lt;75)*(S1GR&lt;&gt;"E"))</f>
        <v>0</v>
      </c>
      <c r="U22" s="20">
        <f>SUMPRODUCT((S1MR&gt;=75)*(S1MR&lt;90)*(S1GR&lt;&gt;"E"))</f>
        <v>7</v>
      </c>
      <c r="V22" s="20">
        <f>SUMPRODUCT((S1MR&gt;=90)*(S1GR&lt;&gt;"E")*(S1GR&lt;&gt;"ABA")*(S1GR&lt;&gt;0))</f>
        <v>9</v>
      </c>
      <c r="W22" s="20">
        <f t="shared" ref="W22:W27" si="10">SUM(R22:V22)</f>
        <v>17</v>
      </c>
    </row>
    <row r="23" spans="1:23" x14ac:dyDescent="0.25">
      <c r="A23" s="14">
        <v>2</v>
      </c>
      <c r="B23" s="8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>
        <f t="shared" si="7"/>
        <v>0</v>
      </c>
      <c r="O23" s="82" t="str">
        <f t="shared" ref="O23:O26" si="11">IF(C23&gt;0,D23/C23,"")</f>
        <v/>
      </c>
      <c r="P23" s="83">
        <f t="shared" si="8"/>
        <v>0</v>
      </c>
      <c r="Q23" s="86" t="str">
        <f t="shared" si="9"/>
        <v/>
      </c>
      <c r="R23" s="20">
        <f>SUMPRODUCT((S2MR&gt;=33)*(S2MR&lt;45)*(S2GR&lt;&gt;"E"))</f>
        <v>0</v>
      </c>
      <c r="S23" s="20">
        <f>SUMPRODUCT((S2MR&gt;=45)*(S2MR&lt;60)*(S2GR&lt;&gt;"E"))</f>
        <v>1</v>
      </c>
      <c r="T23" s="20">
        <f>SUMPRODUCT((S2MR&gt;=60)*(S2MR&lt;75)*(S2GR&lt;&gt;"E"))</f>
        <v>3</v>
      </c>
      <c r="U23" s="20">
        <f>SUMPRODUCT((S2MR&gt;=75)*(S2MR&lt;90)*(S2GR&lt;&gt;"E"))</f>
        <v>3</v>
      </c>
      <c r="V23" s="20">
        <f>SUMPRODUCT((S2MR&gt;=90)*(S2GR&lt;&gt;"E")*(S2GR&lt;&gt;"ABA")*(S2GR&lt;&gt;0))</f>
        <v>0</v>
      </c>
      <c r="W23" s="20">
        <f t="shared" si="10"/>
        <v>7</v>
      </c>
    </row>
    <row r="24" spans="1:23" x14ac:dyDescent="0.25">
      <c r="A24" s="14">
        <v>3</v>
      </c>
      <c r="B24" s="8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>
        <f t="shared" si="7"/>
        <v>0</v>
      </c>
      <c r="O24" s="82" t="str">
        <f t="shared" si="11"/>
        <v/>
      </c>
      <c r="P24" s="83">
        <f t="shared" si="8"/>
        <v>0</v>
      </c>
      <c r="Q24" s="86" t="str">
        <f t="shared" si="9"/>
        <v/>
      </c>
      <c r="R24" s="20">
        <f>SUMPRODUCT((S3MR&gt;=33)*(S3MR&lt;45)*(S3GR&lt;&gt;"E"))</f>
        <v>7</v>
      </c>
      <c r="S24" s="20">
        <f>SUMPRODUCT((S3MR&gt;=45)*(S3MR&lt;60)*(S3GR&lt;&gt;"E"))</f>
        <v>2</v>
      </c>
      <c r="T24" s="20">
        <f>SUMPRODUCT((S3MR&gt;=60)*(S3MR&lt;75)*(S3GR&lt;&gt;"E"))</f>
        <v>1</v>
      </c>
      <c r="U24" s="20">
        <f>SUMPRODUCT((S3MR&gt;=75)*(S3MR&lt;90)*(S3GR&lt;&gt;"E"))</f>
        <v>0</v>
      </c>
      <c r="V24" s="20">
        <f>SUMPRODUCT((S3MR&gt;=90)*(S3GR&lt;&gt;"E")*(S3MR&lt;&gt;"ABA")*(S3GR&lt;&gt;0))</f>
        <v>0</v>
      </c>
      <c r="W24" s="20">
        <f t="shared" si="10"/>
        <v>10</v>
      </c>
    </row>
    <row r="25" spans="1:23" x14ac:dyDescent="0.25">
      <c r="A25" s="14">
        <v>4</v>
      </c>
      <c r="B25" s="8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>
        <f t="shared" si="7"/>
        <v>0</v>
      </c>
      <c r="O25" s="82" t="str">
        <f t="shared" si="11"/>
        <v/>
      </c>
      <c r="P25" s="83">
        <f t="shared" si="8"/>
        <v>0</v>
      </c>
      <c r="Q25" s="86" t="str">
        <f t="shared" si="9"/>
        <v/>
      </c>
      <c r="R25" s="20">
        <f>SUMPRODUCT((S4MR&gt;=33)*(S4MR&lt;45)*(S4GR&lt;&gt;"E"))</f>
        <v>0</v>
      </c>
      <c r="S25" s="20">
        <f>SUMPRODUCT((S4MR&gt;=45)*(S4MR&lt;60)*(S4GR&lt;&gt;"E"))</f>
        <v>13</v>
      </c>
      <c r="T25" s="20">
        <f>SUMPRODUCT((S4MR&gt;=60)*(S4MR&lt;75)*(S4GR&lt;&gt;"E"))</f>
        <v>2</v>
      </c>
      <c r="U25" s="20">
        <f>SUMPRODUCT((S4MR&gt;=75)*(S4MR&lt;90)*(S4GR&lt;&gt;"E"))</f>
        <v>2</v>
      </c>
      <c r="V25" s="20">
        <f>SUMPRODUCT((S4MR&gt;=90)*(S4GR&lt;&gt;"E")*(S4GR&lt;&gt;"ABA")*(S4GR&lt;&gt;0))</f>
        <v>0</v>
      </c>
      <c r="W25" s="20">
        <f t="shared" si="10"/>
        <v>17</v>
      </c>
    </row>
    <row r="26" spans="1:23" x14ac:dyDescent="0.25">
      <c r="A26" s="14">
        <v>5</v>
      </c>
      <c r="B26" s="8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>
        <f t="shared" si="7"/>
        <v>0</v>
      </c>
      <c r="O26" s="82" t="str">
        <f t="shared" si="11"/>
        <v/>
      </c>
      <c r="P26" s="83">
        <f t="shared" si="8"/>
        <v>0</v>
      </c>
      <c r="Q26" s="86" t="str">
        <f t="shared" si="9"/>
        <v/>
      </c>
      <c r="R26" s="20">
        <f>SUMPRODUCT((S5MR&gt;=33)*(S5MR&lt;45)*(S5GR&lt;&gt;"E"))</f>
        <v>0</v>
      </c>
      <c r="S26" s="20">
        <f>SUMPRODUCT((S5MR&gt;=45)*(S5MR&lt;60)*(S5GR&lt;&gt;"E"))</f>
        <v>3</v>
      </c>
      <c r="T26" s="20">
        <f>SUMPRODUCT((S5MR&gt;=60)*(S5MR&lt;75)*(S5GR&lt;&gt;"E"))</f>
        <v>11</v>
      </c>
      <c r="U26" s="20">
        <f>SUMPRODUCT((S5MR&gt;=75)*(S5MR&lt;90)*(S5GR&lt;&gt;"E"))</f>
        <v>3</v>
      </c>
      <c r="V26" s="20">
        <f>SUMPRODUCT((S5MR&gt;=90)*(S5GR&lt;&gt;"E")*(S5GR&lt;&gt;"ABA")*(S5GR&lt;&gt;0))</f>
        <v>0</v>
      </c>
      <c r="W26" s="20">
        <f t="shared" si="10"/>
        <v>17</v>
      </c>
    </row>
    <row r="27" spans="1:23" x14ac:dyDescent="0.25">
      <c r="A27" s="14">
        <v>6</v>
      </c>
      <c r="B27" s="8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7">
        <f t="shared" si="7"/>
        <v>0</v>
      </c>
      <c r="O27" s="82" t="str">
        <f>IF(C27&gt;0,D27/C27,"")</f>
        <v/>
      </c>
      <c r="P27" s="83">
        <f t="shared" si="8"/>
        <v>0</v>
      </c>
      <c r="Q27" s="86" t="str">
        <f t="shared" si="9"/>
        <v/>
      </c>
      <c r="R27" s="20">
        <f>SUMPRODUCT((S6MR&gt;=33)*(S6MR&lt;45)*(S6GR&lt;&gt;"E"))</f>
        <v>0</v>
      </c>
      <c r="S27" s="20">
        <f>SUMPRODUCT((S6MR&gt;=45)*(S6MR&lt;60)*(S6GR&lt;&gt;"E"))</f>
        <v>8</v>
      </c>
      <c r="T27" s="20">
        <f>SUMPRODUCT((S6MR&gt;=60)*(S6MR&lt;75)*(S6GR&lt;&gt;"E"))</f>
        <v>4</v>
      </c>
      <c r="U27" s="20">
        <f>SUMPRODUCT((S6MR&gt;=75)*(S6MR&lt;90)*(S6GR&lt;&gt;"E"))</f>
        <v>1</v>
      </c>
      <c r="V27" s="20">
        <f>SUMPRODUCT((S6MR&gt;=90)*(S6GR&lt;&gt;"E")*(S6GR&lt;&gt;"ABA")*(S6GR&lt;&gt;0))</f>
        <v>0</v>
      </c>
      <c r="W27" s="20">
        <f t="shared" si="10"/>
        <v>13</v>
      </c>
    </row>
    <row r="28" spans="1:23" x14ac:dyDescent="0.25">
      <c r="A28" s="84"/>
      <c r="B28" s="87" t="s">
        <v>38</v>
      </c>
      <c r="C28" s="16">
        <f>SUM(C22:C27)</f>
        <v>47</v>
      </c>
      <c r="D28" s="16">
        <f t="shared" ref="D28:M28" si="12">SUM(D22:D27)</f>
        <v>47</v>
      </c>
      <c r="E28" s="16">
        <f t="shared" si="12"/>
        <v>1</v>
      </c>
      <c r="F28" s="16">
        <f t="shared" si="12"/>
        <v>1</v>
      </c>
      <c r="G28" s="16">
        <f t="shared" si="12"/>
        <v>3</v>
      </c>
      <c r="H28" s="16">
        <f t="shared" si="12"/>
        <v>5</v>
      </c>
      <c r="I28" s="16">
        <f t="shared" si="12"/>
        <v>6</v>
      </c>
      <c r="J28" s="16">
        <f t="shared" si="12"/>
        <v>3</v>
      </c>
      <c r="K28" s="16">
        <f t="shared" si="12"/>
        <v>11</v>
      </c>
      <c r="L28" s="16">
        <f t="shared" si="12"/>
        <v>17</v>
      </c>
      <c r="M28" s="16">
        <f t="shared" si="12"/>
        <v>0</v>
      </c>
      <c r="N28" s="16">
        <f t="shared" ref="N28" si="13">SUM(N20:N27)</f>
        <v>61</v>
      </c>
      <c r="O28" s="82">
        <v>1</v>
      </c>
      <c r="P28" s="16">
        <f t="shared" si="8"/>
        <v>130</v>
      </c>
      <c r="Q28" s="86">
        <f>IF(C28&gt;0,(P28/C28)*(100/8),"")</f>
        <v>34.574468085106389</v>
      </c>
      <c r="R28" s="32">
        <v>0</v>
      </c>
      <c r="S28" s="32">
        <v>4</v>
      </c>
      <c r="T28" s="32">
        <v>12</v>
      </c>
      <c r="U28" s="32">
        <v>1</v>
      </c>
      <c r="V28" s="32">
        <v>0</v>
      </c>
      <c r="W28" s="32">
        <v>17</v>
      </c>
    </row>
  </sheetData>
  <mergeCells count="27">
    <mergeCell ref="P4:P5"/>
    <mergeCell ref="Q4:Q5"/>
    <mergeCell ref="R4:V4"/>
    <mergeCell ref="W4:W5"/>
    <mergeCell ref="A1:W1"/>
    <mergeCell ref="A2:W2"/>
    <mergeCell ref="A3:W3"/>
    <mergeCell ref="A4:A5"/>
    <mergeCell ref="B4:B5"/>
    <mergeCell ref="C4:C5"/>
    <mergeCell ref="D4:D5"/>
    <mergeCell ref="E4:M4"/>
    <mergeCell ref="N4:N5"/>
    <mergeCell ref="O4:O5"/>
    <mergeCell ref="A17:W17"/>
    <mergeCell ref="A18:W18"/>
    <mergeCell ref="A19:A20"/>
    <mergeCell ref="B19:B20"/>
    <mergeCell ref="C19:C20"/>
    <mergeCell ref="D19:D20"/>
    <mergeCell ref="E19:M19"/>
    <mergeCell ref="N19:N20"/>
    <mergeCell ref="O19:O20"/>
    <mergeCell ref="P19:P20"/>
    <mergeCell ref="Q19:Q20"/>
    <mergeCell ref="R19:V19"/>
    <mergeCell ref="W19:W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zoomScale="85" zoomScaleNormal="85" workbookViewId="0">
      <selection activeCell="Y10" sqref="Y10"/>
    </sheetView>
  </sheetViews>
  <sheetFormatPr defaultColWidth="9.140625" defaultRowHeight="15" x14ac:dyDescent="0.2"/>
  <cols>
    <col min="1" max="1" width="8.5703125" style="2" bestFit="1" customWidth="1"/>
    <col min="2" max="2" width="13.7109375" style="2" bestFit="1" customWidth="1"/>
    <col min="3" max="3" width="28.140625" style="2" bestFit="1" customWidth="1"/>
    <col min="4" max="4" width="8.140625" style="2" bestFit="1" customWidth="1"/>
    <col min="5" max="5" width="9" style="2" customWidth="1"/>
    <col min="6" max="6" width="8.140625" style="2" customWidth="1"/>
    <col min="7" max="7" width="9" style="2" customWidth="1"/>
    <col min="8" max="8" width="8.85546875" style="2" bestFit="1" customWidth="1"/>
    <col min="9" max="9" width="9" style="2" customWidth="1"/>
    <col min="10" max="10" width="8.140625" style="2" customWidth="1"/>
    <col min="11" max="11" width="9" style="2" bestFit="1" customWidth="1"/>
    <col min="12" max="12" width="8.140625" style="2" bestFit="1" customWidth="1"/>
    <col min="13" max="13" width="9" style="2" bestFit="1" customWidth="1"/>
    <col min="14" max="14" width="8.140625" style="2" bestFit="1" customWidth="1"/>
    <col min="15" max="15" width="9" style="2" bestFit="1" customWidth="1"/>
    <col min="16" max="16" width="8.140625" style="2" customWidth="1"/>
    <col min="17" max="17" width="9" style="2" bestFit="1" customWidth="1"/>
    <col min="18" max="18" width="8.140625" style="2" bestFit="1" customWidth="1"/>
    <col min="19" max="19" width="9" style="2" customWidth="1"/>
    <col min="20" max="21" width="0" style="2" hidden="1" customWidth="1"/>
    <col min="22" max="22" width="8.140625" style="2" bestFit="1" customWidth="1"/>
    <col min="23" max="23" width="7.5703125" style="2" bestFit="1" customWidth="1"/>
    <col min="24" max="16384" width="9.140625" style="2"/>
  </cols>
  <sheetData>
    <row r="1" spans="1:24" ht="15.75" customHeight="1" x14ac:dyDescent="0.25">
      <c r="A1" s="48" t="s">
        <v>49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" x14ac:dyDescent="0.25">
      <c r="A3" s="1" t="s">
        <v>0</v>
      </c>
      <c r="B3" s="1" t="s">
        <v>1</v>
      </c>
      <c r="C3" s="1" t="s">
        <v>2</v>
      </c>
      <c r="D3" s="48" t="s">
        <v>183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/>
    </row>
    <row r="4" spans="1:24" ht="30" customHeight="1" x14ac:dyDescent="0.2">
      <c r="A4" s="1"/>
      <c r="B4" s="1"/>
      <c r="C4" s="1"/>
      <c r="D4" s="51" t="s">
        <v>50</v>
      </c>
      <c r="E4" s="51"/>
      <c r="F4" s="51" t="s">
        <v>51</v>
      </c>
      <c r="G4" s="51"/>
      <c r="H4" s="51" t="s">
        <v>54</v>
      </c>
      <c r="I4" s="51"/>
      <c r="J4" s="51" t="s">
        <v>52</v>
      </c>
      <c r="K4" s="51"/>
      <c r="L4" s="51" t="s">
        <v>53</v>
      </c>
      <c r="M4" s="51"/>
      <c r="N4" s="51" t="s">
        <v>55</v>
      </c>
      <c r="O4" s="51"/>
      <c r="P4" s="51" t="s">
        <v>56</v>
      </c>
      <c r="Q4" s="51"/>
      <c r="R4" s="51" t="s">
        <v>57</v>
      </c>
      <c r="S4" s="52"/>
      <c r="T4" s="52"/>
      <c r="U4" s="51"/>
      <c r="V4" s="54" t="s">
        <v>14</v>
      </c>
      <c r="W4" s="56" t="s">
        <v>13</v>
      </c>
      <c r="X4" s="56" t="s">
        <v>189</v>
      </c>
    </row>
    <row r="5" spans="1:24" x14ac:dyDescent="0.2">
      <c r="A5" s="1"/>
      <c r="B5" s="1"/>
      <c r="C5" s="1"/>
      <c r="D5" s="1" t="s">
        <v>5</v>
      </c>
      <c r="E5" s="1" t="s">
        <v>6</v>
      </c>
      <c r="F5" s="1" t="s">
        <v>5</v>
      </c>
      <c r="G5" s="1" t="s">
        <v>6</v>
      </c>
      <c r="H5" s="1" t="s">
        <v>12</v>
      </c>
      <c r="I5" s="1" t="s">
        <v>6</v>
      </c>
      <c r="J5" s="1" t="s">
        <v>5</v>
      </c>
      <c r="K5" s="1" t="s">
        <v>6</v>
      </c>
      <c r="L5" s="1" t="s">
        <v>5</v>
      </c>
      <c r="M5" s="1" t="s">
        <v>6</v>
      </c>
      <c r="N5" s="1" t="s">
        <v>5</v>
      </c>
      <c r="O5" s="1" t="s">
        <v>6</v>
      </c>
      <c r="P5" s="1" t="s">
        <v>5</v>
      </c>
      <c r="Q5" s="1" t="s">
        <v>6</v>
      </c>
      <c r="R5" s="1" t="s">
        <v>5</v>
      </c>
      <c r="S5" s="1" t="s">
        <v>6</v>
      </c>
      <c r="T5" s="1"/>
      <c r="U5" s="1"/>
      <c r="V5" s="55"/>
      <c r="W5" s="57"/>
      <c r="X5" s="57"/>
    </row>
    <row r="6" spans="1:24" ht="26.1" customHeight="1" x14ac:dyDescent="0.2">
      <c r="A6" s="3">
        <v>1</v>
      </c>
      <c r="B6" s="4">
        <v>22675677</v>
      </c>
      <c r="C6" s="8" t="s">
        <v>70</v>
      </c>
      <c r="D6" s="9">
        <v>74</v>
      </c>
      <c r="E6" s="4" t="s">
        <v>10</v>
      </c>
      <c r="F6" s="9"/>
      <c r="G6" s="4"/>
      <c r="H6" s="9">
        <v>52</v>
      </c>
      <c r="I6" s="4" t="s">
        <v>11</v>
      </c>
      <c r="J6" s="9">
        <v>54</v>
      </c>
      <c r="K6" s="4" t="s">
        <v>4</v>
      </c>
      <c r="L6" s="9">
        <v>50</v>
      </c>
      <c r="M6" s="4" t="s">
        <v>4</v>
      </c>
      <c r="N6" s="9"/>
      <c r="O6" s="4"/>
      <c r="P6" s="9">
        <v>71</v>
      </c>
      <c r="Q6" s="4" t="s">
        <v>11</v>
      </c>
      <c r="R6" s="9">
        <v>69</v>
      </c>
      <c r="S6" s="4" t="s">
        <v>11</v>
      </c>
      <c r="T6" s="4"/>
      <c r="U6" s="4"/>
      <c r="V6" s="4">
        <f>D6+F6+H6+J6+L6+N6+R6</f>
        <v>299</v>
      </c>
      <c r="W6" s="4">
        <f>V6*100/500</f>
        <v>59.8</v>
      </c>
      <c r="X6" s="1" t="s">
        <v>180</v>
      </c>
    </row>
    <row r="7" spans="1:24" ht="26.1" customHeight="1" x14ac:dyDescent="0.25">
      <c r="A7" s="3">
        <v>2</v>
      </c>
      <c r="B7" s="4">
        <v>22675678</v>
      </c>
      <c r="C7" s="8" t="s">
        <v>71</v>
      </c>
      <c r="D7" s="7">
        <v>75</v>
      </c>
      <c r="E7" s="4" t="s">
        <v>10</v>
      </c>
      <c r="F7" s="7"/>
      <c r="G7" s="4"/>
      <c r="H7" s="10">
        <v>46</v>
      </c>
      <c r="I7" s="4" t="s">
        <v>16</v>
      </c>
      <c r="J7" s="7">
        <v>62</v>
      </c>
      <c r="K7" s="4" t="s">
        <v>11</v>
      </c>
      <c r="L7" s="10">
        <v>52</v>
      </c>
      <c r="M7" s="4" t="s">
        <v>4</v>
      </c>
      <c r="N7" s="7"/>
      <c r="O7" s="4"/>
      <c r="P7" s="10">
        <v>73</v>
      </c>
      <c r="Q7" s="4" t="s">
        <v>11</v>
      </c>
      <c r="R7" s="7">
        <v>76</v>
      </c>
      <c r="S7" s="4" t="s">
        <v>10</v>
      </c>
      <c r="T7" s="4"/>
      <c r="U7" s="4"/>
      <c r="V7" s="4">
        <f t="shared" ref="V7:V29" si="0">D7+F7+H7+J7+L7+N7+R7</f>
        <v>311</v>
      </c>
      <c r="W7" s="4">
        <f t="shared" ref="W7:W29" si="1">V7*100/500</f>
        <v>62.2</v>
      </c>
      <c r="X7" s="1" t="s">
        <v>180</v>
      </c>
    </row>
    <row r="8" spans="1:24" ht="26.1" customHeight="1" x14ac:dyDescent="0.25">
      <c r="A8" s="3">
        <v>3</v>
      </c>
      <c r="B8" s="4">
        <v>22675679</v>
      </c>
      <c r="C8" s="8" t="s">
        <v>72</v>
      </c>
      <c r="D8" s="7">
        <v>68</v>
      </c>
      <c r="E8" s="4" t="s">
        <v>11</v>
      </c>
      <c r="F8" s="7"/>
      <c r="G8" s="4"/>
      <c r="H8" s="10">
        <v>46</v>
      </c>
      <c r="I8" s="4" t="s">
        <v>16</v>
      </c>
      <c r="J8" s="7">
        <v>49</v>
      </c>
      <c r="K8" s="4" t="s">
        <v>4</v>
      </c>
      <c r="L8" s="10">
        <v>58</v>
      </c>
      <c r="M8" s="4" t="s">
        <v>16</v>
      </c>
      <c r="N8" s="7"/>
      <c r="O8" s="4"/>
      <c r="P8" s="10">
        <v>83</v>
      </c>
      <c r="Q8" s="4" t="s">
        <v>9</v>
      </c>
      <c r="R8" s="7">
        <v>55</v>
      </c>
      <c r="S8" s="4" t="s">
        <v>4</v>
      </c>
      <c r="T8" s="4"/>
      <c r="U8" s="4"/>
      <c r="V8" s="4">
        <f t="shared" si="0"/>
        <v>276</v>
      </c>
      <c r="W8" s="4">
        <f t="shared" si="1"/>
        <v>55.2</v>
      </c>
      <c r="X8" s="1" t="s">
        <v>180</v>
      </c>
    </row>
    <row r="9" spans="1:24" ht="26.1" customHeight="1" x14ac:dyDescent="0.25">
      <c r="A9" s="3">
        <v>4</v>
      </c>
      <c r="B9" s="4">
        <v>22675680</v>
      </c>
      <c r="C9" s="8" t="s">
        <v>73</v>
      </c>
      <c r="D9" s="7">
        <v>76</v>
      </c>
      <c r="E9" s="4" t="s">
        <v>10</v>
      </c>
      <c r="F9" s="7"/>
      <c r="G9" s="4"/>
      <c r="H9" s="10">
        <v>45</v>
      </c>
      <c r="I9" s="4" t="s">
        <v>4</v>
      </c>
      <c r="J9" s="7">
        <v>57</v>
      </c>
      <c r="K9" s="4" t="s">
        <v>16</v>
      </c>
      <c r="L9" s="10">
        <v>52</v>
      </c>
      <c r="M9" s="4" t="s">
        <v>4</v>
      </c>
      <c r="N9" s="7"/>
      <c r="O9" s="4"/>
      <c r="P9" s="10">
        <v>72</v>
      </c>
      <c r="Q9" s="4" t="s">
        <v>11</v>
      </c>
      <c r="R9" s="7">
        <v>61</v>
      </c>
      <c r="S9" s="4" t="s">
        <v>4</v>
      </c>
      <c r="T9" s="4"/>
      <c r="U9" s="4"/>
      <c r="V9" s="4">
        <f t="shared" si="0"/>
        <v>291</v>
      </c>
      <c r="W9" s="4">
        <f t="shared" si="1"/>
        <v>58.2</v>
      </c>
      <c r="X9" s="1" t="s">
        <v>180</v>
      </c>
    </row>
    <row r="10" spans="1:24" ht="26.1" customHeight="1" x14ac:dyDescent="0.25">
      <c r="A10" s="3">
        <v>5</v>
      </c>
      <c r="B10" s="4">
        <v>22675681</v>
      </c>
      <c r="C10" s="8" t="s">
        <v>74</v>
      </c>
      <c r="D10" s="7">
        <v>83</v>
      </c>
      <c r="E10" s="4" t="s">
        <v>3</v>
      </c>
      <c r="F10" s="7"/>
      <c r="G10" s="4"/>
      <c r="H10" s="9">
        <v>31</v>
      </c>
      <c r="I10" s="4" t="s">
        <v>17</v>
      </c>
      <c r="J10" s="7">
        <v>60</v>
      </c>
      <c r="K10" s="4" t="s">
        <v>11</v>
      </c>
      <c r="L10" s="10">
        <v>51</v>
      </c>
      <c r="M10" s="4" t="s">
        <v>4</v>
      </c>
      <c r="N10" s="7"/>
      <c r="O10" s="4"/>
      <c r="P10" s="10">
        <v>78</v>
      </c>
      <c r="Q10" s="4" t="s">
        <v>10</v>
      </c>
      <c r="R10" s="7">
        <v>62</v>
      </c>
      <c r="S10" s="4" t="s">
        <v>16</v>
      </c>
      <c r="T10" s="4"/>
      <c r="U10" s="4"/>
      <c r="V10" s="4">
        <f>D10+F10+P10+J10+L10+N10+R10</f>
        <v>334</v>
      </c>
      <c r="W10" s="4">
        <f t="shared" si="1"/>
        <v>66.8</v>
      </c>
      <c r="X10" s="1" t="s">
        <v>180</v>
      </c>
    </row>
    <row r="11" spans="1:24" ht="26.1" customHeight="1" x14ac:dyDescent="0.25">
      <c r="A11" s="3">
        <v>6</v>
      </c>
      <c r="B11" s="4">
        <v>22675682</v>
      </c>
      <c r="C11" s="8" t="s">
        <v>75</v>
      </c>
      <c r="D11" s="7">
        <v>80</v>
      </c>
      <c r="E11" s="4" t="s">
        <v>9</v>
      </c>
      <c r="F11" s="7"/>
      <c r="G11" s="4"/>
      <c r="H11" s="10">
        <v>69</v>
      </c>
      <c r="I11" s="4" t="s">
        <v>9</v>
      </c>
      <c r="J11" s="7">
        <v>74</v>
      </c>
      <c r="K11" s="4" t="s">
        <v>3</v>
      </c>
      <c r="L11" s="10">
        <v>71</v>
      </c>
      <c r="M11" s="4" t="s">
        <v>9</v>
      </c>
      <c r="N11" s="7"/>
      <c r="O11" s="4"/>
      <c r="P11" s="10">
        <v>86</v>
      </c>
      <c r="Q11" s="4" t="s">
        <v>3</v>
      </c>
      <c r="R11" s="10">
        <v>72</v>
      </c>
      <c r="S11" s="4" t="s">
        <v>11</v>
      </c>
      <c r="T11" s="4"/>
      <c r="U11" s="4"/>
      <c r="V11" s="4">
        <f t="shared" si="0"/>
        <v>366</v>
      </c>
      <c r="W11" s="4">
        <f t="shared" si="1"/>
        <v>73.2</v>
      </c>
      <c r="X11" s="1" t="s">
        <v>180</v>
      </c>
    </row>
    <row r="12" spans="1:24" ht="26.1" customHeight="1" x14ac:dyDescent="0.25">
      <c r="A12" s="3">
        <v>7</v>
      </c>
      <c r="B12" s="4">
        <v>22675683</v>
      </c>
      <c r="C12" s="8" t="s">
        <v>76</v>
      </c>
      <c r="D12" s="7">
        <v>78</v>
      </c>
      <c r="E12" s="4" t="s">
        <v>10</v>
      </c>
      <c r="F12" s="7">
        <v>90</v>
      </c>
      <c r="G12" s="4" t="s">
        <v>7</v>
      </c>
      <c r="H12" s="10">
        <v>72</v>
      </c>
      <c r="I12" s="4" t="s">
        <v>3</v>
      </c>
      <c r="J12" s="7">
        <v>68</v>
      </c>
      <c r="K12" s="4" t="s">
        <v>10</v>
      </c>
      <c r="L12" s="10">
        <v>88</v>
      </c>
      <c r="M12" s="4" t="s">
        <v>8</v>
      </c>
      <c r="N12" s="7"/>
      <c r="O12" s="4"/>
      <c r="P12" s="10">
        <v>87</v>
      </c>
      <c r="Q12" s="4" t="s">
        <v>3</v>
      </c>
      <c r="R12" s="10"/>
      <c r="S12" s="4"/>
      <c r="T12" s="4"/>
      <c r="U12" s="4"/>
      <c r="V12" s="4">
        <f t="shared" si="0"/>
        <v>396</v>
      </c>
      <c r="W12" s="4">
        <f t="shared" si="1"/>
        <v>79.2</v>
      </c>
      <c r="X12" s="1" t="s">
        <v>180</v>
      </c>
    </row>
    <row r="13" spans="1:24" ht="26.1" customHeight="1" x14ac:dyDescent="0.25">
      <c r="A13" s="3">
        <v>8</v>
      </c>
      <c r="B13" s="4">
        <v>22675684</v>
      </c>
      <c r="C13" s="8" t="s">
        <v>77</v>
      </c>
      <c r="D13" s="7">
        <v>81</v>
      </c>
      <c r="E13" s="4" t="s">
        <v>9</v>
      </c>
      <c r="F13" s="7">
        <v>83</v>
      </c>
      <c r="G13" s="4" t="s">
        <v>3</v>
      </c>
      <c r="H13" s="10">
        <v>44</v>
      </c>
      <c r="I13" s="4" t="s">
        <v>4</v>
      </c>
      <c r="J13" s="7">
        <v>57</v>
      </c>
      <c r="K13" s="4" t="s">
        <v>16</v>
      </c>
      <c r="L13" s="10">
        <v>50</v>
      </c>
      <c r="M13" s="4" t="s">
        <v>4</v>
      </c>
      <c r="N13" s="7"/>
      <c r="O13" s="4"/>
      <c r="P13" s="10">
        <v>79</v>
      </c>
      <c r="Q13" s="4" t="s">
        <v>10</v>
      </c>
      <c r="R13" s="10"/>
      <c r="S13" s="4"/>
      <c r="T13" s="4"/>
      <c r="U13" s="4"/>
      <c r="V13" s="4">
        <f t="shared" si="0"/>
        <v>315</v>
      </c>
      <c r="W13" s="4">
        <f t="shared" si="1"/>
        <v>63</v>
      </c>
      <c r="X13" s="1" t="s">
        <v>180</v>
      </c>
    </row>
    <row r="14" spans="1:24" ht="26.1" customHeight="1" x14ac:dyDescent="0.25">
      <c r="A14" s="3">
        <v>9</v>
      </c>
      <c r="B14" s="4">
        <v>22675685</v>
      </c>
      <c r="C14" s="8" t="s">
        <v>78</v>
      </c>
      <c r="D14" s="7">
        <v>75</v>
      </c>
      <c r="E14" s="4" t="s">
        <v>10</v>
      </c>
      <c r="F14" s="7">
        <v>80</v>
      </c>
      <c r="G14" s="4" t="s">
        <v>9</v>
      </c>
      <c r="H14" s="10">
        <v>56</v>
      </c>
      <c r="I14" s="4" t="s">
        <v>11</v>
      </c>
      <c r="J14" s="7">
        <v>63</v>
      </c>
      <c r="K14" s="4" t="s">
        <v>11</v>
      </c>
      <c r="L14" s="10">
        <v>62</v>
      </c>
      <c r="M14" s="4" t="s">
        <v>11</v>
      </c>
      <c r="N14" s="7"/>
      <c r="O14" s="4"/>
      <c r="P14" s="10">
        <v>70</v>
      </c>
      <c r="Q14" s="4" t="s">
        <v>11</v>
      </c>
      <c r="R14" s="10"/>
      <c r="S14" s="4"/>
      <c r="T14" s="5"/>
      <c r="U14" s="5"/>
      <c r="V14" s="4">
        <f t="shared" si="0"/>
        <v>336</v>
      </c>
      <c r="W14" s="4">
        <f t="shared" si="1"/>
        <v>67.2</v>
      </c>
      <c r="X14" s="1" t="s">
        <v>180</v>
      </c>
    </row>
    <row r="15" spans="1:24" ht="26.1" customHeight="1" x14ac:dyDescent="0.25">
      <c r="A15" s="3">
        <v>10</v>
      </c>
      <c r="B15" s="4">
        <v>22675686</v>
      </c>
      <c r="C15" s="8" t="s">
        <v>79</v>
      </c>
      <c r="D15" s="7">
        <v>82</v>
      </c>
      <c r="E15" s="4" t="s">
        <v>9</v>
      </c>
      <c r="F15" s="7"/>
      <c r="G15" s="4"/>
      <c r="H15" s="10">
        <v>54</v>
      </c>
      <c r="I15" s="4" t="s">
        <v>11</v>
      </c>
      <c r="J15" s="7">
        <v>66</v>
      </c>
      <c r="K15" s="4" t="s">
        <v>10</v>
      </c>
      <c r="L15" s="10">
        <v>73</v>
      </c>
      <c r="M15" s="4" t="s">
        <v>9</v>
      </c>
      <c r="N15" s="7"/>
      <c r="O15" s="4"/>
      <c r="P15" s="10">
        <v>84</v>
      </c>
      <c r="Q15" s="4" t="s">
        <v>9</v>
      </c>
      <c r="R15" s="10">
        <v>78</v>
      </c>
      <c r="S15" s="4" t="s">
        <v>10</v>
      </c>
      <c r="T15" s="5"/>
      <c r="U15" s="5"/>
      <c r="V15" s="4">
        <f t="shared" si="0"/>
        <v>353</v>
      </c>
      <c r="W15" s="4">
        <f t="shared" si="1"/>
        <v>70.599999999999994</v>
      </c>
      <c r="X15" s="1" t="s">
        <v>180</v>
      </c>
    </row>
    <row r="16" spans="1:24" ht="26.1" customHeight="1" x14ac:dyDescent="0.25">
      <c r="A16" s="3">
        <v>11</v>
      </c>
      <c r="B16" s="4">
        <v>22675687</v>
      </c>
      <c r="C16" s="8" t="s">
        <v>80</v>
      </c>
      <c r="D16" s="7">
        <v>83</v>
      </c>
      <c r="E16" s="4" t="s">
        <v>3</v>
      </c>
      <c r="F16" s="7"/>
      <c r="G16" s="4"/>
      <c r="H16" s="10">
        <v>72</v>
      </c>
      <c r="I16" s="4" t="s">
        <v>3</v>
      </c>
      <c r="J16" s="7">
        <v>72</v>
      </c>
      <c r="K16" s="4" t="s">
        <v>9</v>
      </c>
      <c r="L16" s="10">
        <v>71</v>
      </c>
      <c r="M16" s="4" t="s">
        <v>9</v>
      </c>
      <c r="N16" s="7"/>
      <c r="O16" s="4"/>
      <c r="P16" s="10">
        <v>84</v>
      </c>
      <c r="Q16" s="4" t="s">
        <v>9</v>
      </c>
      <c r="R16" s="10">
        <v>70</v>
      </c>
      <c r="S16" s="4" t="s">
        <v>11</v>
      </c>
      <c r="T16" s="5"/>
      <c r="U16" s="5"/>
      <c r="V16" s="4">
        <f t="shared" si="0"/>
        <v>368</v>
      </c>
      <c r="W16" s="4">
        <f t="shared" si="1"/>
        <v>73.599999999999994</v>
      </c>
      <c r="X16" s="1" t="s">
        <v>180</v>
      </c>
    </row>
    <row r="17" spans="1:24" ht="26.1" customHeight="1" x14ac:dyDescent="0.25">
      <c r="A17" s="3">
        <v>12</v>
      </c>
      <c r="B17" s="4">
        <v>22675688</v>
      </c>
      <c r="C17" s="8" t="s">
        <v>81</v>
      </c>
      <c r="D17" s="7">
        <v>86</v>
      </c>
      <c r="E17" s="11" t="s">
        <v>3</v>
      </c>
      <c r="F17" s="7"/>
      <c r="G17" s="4"/>
      <c r="H17" s="10">
        <v>83</v>
      </c>
      <c r="I17" s="4" t="s">
        <v>8</v>
      </c>
      <c r="J17" s="7">
        <v>83</v>
      </c>
      <c r="K17" s="4" t="s">
        <v>8</v>
      </c>
      <c r="L17" s="10">
        <v>85</v>
      </c>
      <c r="M17" s="4" t="s">
        <v>8</v>
      </c>
      <c r="N17" s="7"/>
      <c r="O17" s="4"/>
      <c r="P17" s="10">
        <v>91</v>
      </c>
      <c r="Q17" s="4" t="s">
        <v>8</v>
      </c>
      <c r="R17" s="10">
        <v>81</v>
      </c>
      <c r="S17" s="4" t="s">
        <v>9</v>
      </c>
      <c r="T17" s="5"/>
      <c r="U17" s="5"/>
      <c r="V17" s="4">
        <f t="shared" si="0"/>
        <v>418</v>
      </c>
      <c r="W17" s="4">
        <f t="shared" si="1"/>
        <v>83.6</v>
      </c>
      <c r="X17" s="1" t="s">
        <v>180</v>
      </c>
    </row>
    <row r="18" spans="1:24" ht="26.1" customHeight="1" x14ac:dyDescent="0.25">
      <c r="A18" s="3">
        <v>13</v>
      </c>
      <c r="B18" s="4">
        <v>22675689</v>
      </c>
      <c r="C18" s="8" t="s">
        <v>82</v>
      </c>
      <c r="D18" s="7">
        <v>86</v>
      </c>
      <c r="E18" s="6" t="s">
        <v>3</v>
      </c>
      <c r="F18" s="7"/>
      <c r="G18" s="1"/>
      <c r="H18" s="10">
        <v>71</v>
      </c>
      <c r="I18" s="6" t="s">
        <v>9</v>
      </c>
      <c r="J18" s="7">
        <v>85</v>
      </c>
      <c r="K18" s="6" t="s">
        <v>8</v>
      </c>
      <c r="L18" s="10">
        <v>76</v>
      </c>
      <c r="M18" s="6" t="s">
        <v>9</v>
      </c>
      <c r="N18" s="7"/>
      <c r="O18" s="1"/>
      <c r="P18" s="10">
        <v>79</v>
      </c>
      <c r="Q18" s="6" t="s">
        <v>10</v>
      </c>
      <c r="R18" s="10">
        <v>70</v>
      </c>
      <c r="S18" s="6" t="s">
        <v>11</v>
      </c>
      <c r="T18" s="1"/>
      <c r="U18" s="1"/>
      <c r="V18" s="4">
        <f t="shared" si="0"/>
        <v>388</v>
      </c>
      <c r="W18" s="4">
        <f t="shared" si="1"/>
        <v>77.599999999999994</v>
      </c>
      <c r="X18" s="1" t="s">
        <v>180</v>
      </c>
    </row>
    <row r="19" spans="1:24" ht="26.1" customHeight="1" x14ac:dyDescent="0.25">
      <c r="A19" s="3">
        <v>14</v>
      </c>
      <c r="B19" s="4">
        <v>22675690</v>
      </c>
      <c r="C19" s="8" t="s">
        <v>83</v>
      </c>
      <c r="D19" s="7">
        <v>82</v>
      </c>
      <c r="E19" s="6" t="s">
        <v>9</v>
      </c>
      <c r="F19" s="7">
        <v>84</v>
      </c>
      <c r="G19" s="6" t="s">
        <v>3</v>
      </c>
      <c r="H19" s="10"/>
      <c r="I19" s="6"/>
      <c r="J19" s="7">
        <v>64</v>
      </c>
      <c r="K19" s="6" t="s">
        <v>11</v>
      </c>
      <c r="L19" s="10">
        <v>50</v>
      </c>
      <c r="M19" s="6" t="s">
        <v>4</v>
      </c>
      <c r="N19" s="7">
        <v>55</v>
      </c>
      <c r="O19" s="6" t="s">
        <v>4</v>
      </c>
      <c r="P19" s="10">
        <v>80</v>
      </c>
      <c r="Q19" s="6" t="s">
        <v>9</v>
      </c>
      <c r="R19" s="10"/>
      <c r="S19" s="6"/>
      <c r="T19" s="1"/>
      <c r="U19" s="1"/>
      <c r="V19" s="4">
        <f t="shared" si="0"/>
        <v>335</v>
      </c>
      <c r="W19" s="4">
        <f t="shared" si="1"/>
        <v>67</v>
      </c>
      <c r="X19" s="1" t="s">
        <v>180</v>
      </c>
    </row>
    <row r="20" spans="1:24" ht="26.1" customHeight="1" x14ac:dyDescent="0.25">
      <c r="A20" s="3">
        <v>15</v>
      </c>
      <c r="B20" s="4">
        <v>22675691</v>
      </c>
      <c r="C20" s="8" t="s">
        <v>84</v>
      </c>
      <c r="D20" s="7">
        <v>70</v>
      </c>
      <c r="E20" s="6" t="s">
        <v>11</v>
      </c>
      <c r="F20" s="7"/>
      <c r="G20" s="6"/>
      <c r="H20" s="10"/>
      <c r="I20" s="6"/>
      <c r="J20" s="7">
        <v>63</v>
      </c>
      <c r="K20" s="6" t="s">
        <v>11</v>
      </c>
      <c r="L20" s="10">
        <v>56</v>
      </c>
      <c r="M20" s="6" t="s">
        <v>16</v>
      </c>
      <c r="N20" s="7">
        <v>58</v>
      </c>
      <c r="O20" s="6" t="s">
        <v>16</v>
      </c>
      <c r="P20" s="10">
        <v>86</v>
      </c>
      <c r="Q20" s="6" t="s">
        <v>3</v>
      </c>
      <c r="R20" s="10">
        <v>66</v>
      </c>
      <c r="S20" s="6" t="s">
        <v>16</v>
      </c>
      <c r="T20" s="1"/>
      <c r="U20" s="1"/>
      <c r="V20" s="4">
        <f t="shared" si="0"/>
        <v>313</v>
      </c>
      <c r="W20" s="4">
        <f t="shared" si="1"/>
        <v>62.6</v>
      </c>
      <c r="X20" s="1" t="s">
        <v>180</v>
      </c>
    </row>
    <row r="21" spans="1:24" ht="26.1" customHeight="1" x14ac:dyDescent="0.25">
      <c r="A21" s="3">
        <v>16</v>
      </c>
      <c r="B21" s="4">
        <v>22675692</v>
      </c>
      <c r="C21" s="8" t="s">
        <v>85</v>
      </c>
      <c r="D21" s="7">
        <v>87</v>
      </c>
      <c r="E21" s="6" t="s">
        <v>8</v>
      </c>
      <c r="F21" s="7">
        <v>84</v>
      </c>
      <c r="G21" s="6" t="s">
        <v>3</v>
      </c>
      <c r="H21" s="10"/>
      <c r="I21" s="6"/>
      <c r="J21" s="7">
        <v>49</v>
      </c>
      <c r="K21" s="6" t="s">
        <v>4</v>
      </c>
      <c r="L21" s="10">
        <v>49</v>
      </c>
      <c r="M21" s="6" t="s">
        <v>4</v>
      </c>
      <c r="N21" s="7">
        <v>65</v>
      </c>
      <c r="O21" s="6" t="s">
        <v>11</v>
      </c>
      <c r="P21" s="10">
        <v>74</v>
      </c>
      <c r="Q21" s="6" t="s">
        <v>11</v>
      </c>
      <c r="R21" s="10"/>
      <c r="S21" s="6"/>
      <c r="T21" s="1"/>
      <c r="U21" s="1"/>
      <c r="V21" s="4">
        <f t="shared" si="0"/>
        <v>334</v>
      </c>
      <c r="W21" s="4">
        <f t="shared" si="1"/>
        <v>66.8</v>
      </c>
      <c r="X21" s="1" t="s">
        <v>180</v>
      </c>
    </row>
    <row r="22" spans="1:24" ht="26.1" customHeight="1" x14ac:dyDescent="0.25">
      <c r="A22" s="3">
        <v>17</v>
      </c>
      <c r="B22" s="4">
        <v>22675693</v>
      </c>
      <c r="C22" s="8" t="s">
        <v>86</v>
      </c>
      <c r="D22" s="7">
        <v>76</v>
      </c>
      <c r="E22" s="6" t="s">
        <v>10</v>
      </c>
      <c r="F22" s="7"/>
      <c r="G22" s="6"/>
      <c r="H22" s="10"/>
      <c r="I22" s="6"/>
      <c r="J22" s="7">
        <v>55</v>
      </c>
      <c r="K22" s="6" t="s">
        <v>16</v>
      </c>
      <c r="L22" s="10">
        <v>50</v>
      </c>
      <c r="M22" s="6" t="s">
        <v>4</v>
      </c>
      <c r="N22" s="7">
        <v>64</v>
      </c>
      <c r="O22" s="6" t="s">
        <v>11</v>
      </c>
      <c r="P22" s="10">
        <v>69</v>
      </c>
      <c r="Q22" s="6" t="s">
        <v>11</v>
      </c>
      <c r="R22" s="10">
        <v>55</v>
      </c>
      <c r="S22" s="6" t="s">
        <v>4</v>
      </c>
      <c r="T22" s="1"/>
      <c r="U22" s="1"/>
      <c r="V22" s="4">
        <f t="shared" si="0"/>
        <v>300</v>
      </c>
      <c r="W22" s="4">
        <f t="shared" si="1"/>
        <v>60</v>
      </c>
      <c r="X22" s="1" t="s">
        <v>180</v>
      </c>
    </row>
    <row r="23" spans="1:24" ht="26.1" customHeight="1" x14ac:dyDescent="0.25">
      <c r="A23" s="3">
        <v>18</v>
      </c>
      <c r="B23" s="4">
        <v>22675694</v>
      </c>
      <c r="C23" s="8" t="s">
        <v>87</v>
      </c>
      <c r="D23" s="7">
        <v>72</v>
      </c>
      <c r="E23" s="6" t="s">
        <v>11</v>
      </c>
      <c r="F23" s="7"/>
      <c r="G23" s="6"/>
      <c r="H23" s="10"/>
      <c r="I23" s="6"/>
      <c r="J23" s="7">
        <v>56</v>
      </c>
      <c r="K23" s="6" t="s">
        <v>16</v>
      </c>
      <c r="L23" s="10">
        <v>51</v>
      </c>
      <c r="M23" s="6" t="s">
        <v>4</v>
      </c>
      <c r="N23" s="7">
        <v>66</v>
      </c>
      <c r="O23" s="6" t="s">
        <v>11</v>
      </c>
      <c r="P23" s="10">
        <v>81</v>
      </c>
      <c r="Q23" s="6" t="s">
        <v>9</v>
      </c>
      <c r="R23" s="10">
        <v>65</v>
      </c>
      <c r="S23" s="6" t="s">
        <v>16</v>
      </c>
      <c r="T23" s="1"/>
      <c r="U23" s="1"/>
      <c r="V23" s="4">
        <f t="shared" si="0"/>
        <v>310</v>
      </c>
      <c r="W23" s="4">
        <f t="shared" si="1"/>
        <v>62</v>
      </c>
      <c r="X23" s="1" t="s">
        <v>180</v>
      </c>
    </row>
    <row r="24" spans="1:24" ht="26.1" customHeight="1" x14ac:dyDescent="0.25">
      <c r="A24" s="3">
        <v>19</v>
      </c>
      <c r="B24" s="4">
        <v>22675695</v>
      </c>
      <c r="C24" s="8" t="s">
        <v>88</v>
      </c>
      <c r="D24" s="7">
        <v>89</v>
      </c>
      <c r="E24" s="6" t="s">
        <v>8</v>
      </c>
      <c r="F24" s="7">
        <v>89</v>
      </c>
      <c r="G24" s="6" t="s">
        <v>7</v>
      </c>
      <c r="H24" s="10"/>
      <c r="I24" s="6"/>
      <c r="J24" s="7">
        <v>60</v>
      </c>
      <c r="K24" s="6" t="s">
        <v>11</v>
      </c>
      <c r="L24" s="10">
        <v>61</v>
      </c>
      <c r="M24" s="6" t="s">
        <v>11</v>
      </c>
      <c r="N24" s="7">
        <v>70</v>
      </c>
      <c r="O24" s="6" t="s">
        <v>10</v>
      </c>
      <c r="P24" s="10">
        <v>78</v>
      </c>
      <c r="Q24" s="6" t="s">
        <v>10</v>
      </c>
      <c r="R24" s="10"/>
      <c r="S24" s="6"/>
      <c r="T24" s="1"/>
      <c r="U24" s="1"/>
      <c r="V24" s="4">
        <f t="shared" si="0"/>
        <v>369</v>
      </c>
      <c r="W24" s="4">
        <f t="shared" si="1"/>
        <v>73.8</v>
      </c>
      <c r="X24" s="1" t="s">
        <v>180</v>
      </c>
    </row>
    <row r="25" spans="1:24" ht="26.1" customHeight="1" x14ac:dyDescent="0.25">
      <c r="A25" s="3">
        <v>20</v>
      </c>
      <c r="B25" s="4">
        <v>22675696</v>
      </c>
      <c r="C25" s="8" t="s">
        <v>89</v>
      </c>
      <c r="D25" s="7">
        <v>80</v>
      </c>
      <c r="E25" s="6" t="s">
        <v>9</v>
      </c>
      <c r="F25" s="7">
        <v>76</v>
      </c>
      <c r="G25" s="6" t="s">
        <v>10</v>
      </c>
      <c r="H25" s="10"/>
      <c r="I25" s="6"/>
      <c r="J25" s="7">
        <v>58</v>
      </c>
      <c r="K25" s="6" t="s">
        <v>16</v>
      </c>
      <c r="L25" s="10">
        <v>51</v>
      </c>
      <c r="M25" s="6" t="s">
        <v>4</v>
      </c>
      <c r="N25" s="7">
        <v>61</v>
      </c>
      <c r="O25" s="6" t="s">
        <v>16</v>
      </c>
      <c r="P25" s="10">
        <v>75</v>
      </c>
      <c r="Q25" s="6" t="s">
        <v>10</v>
      </c>
      <c r="R25" s="10"/>
      <c r="S25" s="6"/>
      <c r="T25" s="1"/>
      <c r="U25" s="1"/>
      <c r="V25" s="4">
        <f t="shared" si="0"/>
        <v>326</v>
      </c>
      <c r="W25" s="4">
        <f t="shared" si="1"/>
        <v>65.2</v>
      </c>
      <c r="X25" s="1" t="s">
        <v>180</v>
      </c>
    </row>
    <row r="26" spans="1:24" ht="26.1" customHeight="1" x14ac:dyDescent="0.25">
      <c r="A26" s="3">
        <v>21</v>
      </c>
      <c r="B26" s="4">
        <v>22675697</v>
      </c>
      <c r="C26" s="8" t="s">
        <v>90</v>
      </c>
      <c r="D26" s="7">
        <v>74</v>
      </c>
      <c r="E26" s="6" t="s">
        <v>10</v>
      </c>
      <c r="F26" s="7"/>
      <c r="G26" s="1"/>
      <c r="H26" s="10"/>
      <c r="I26" s="6"/>
      <c r="J26" s="7">
        <v>54</v>
      </c>
      <c r="K26" s="6" t="s">
        <v>4</v>
      </c>
      <c r="L26" s="9">
        <v>37</v>
      </c>
      <c r="M26" s="6" t="s">
        <v>17</v>
      </c>
      <c r="N26" s="7">
        <v>53</v>
      </c>
      <c r="O26" s="6" t="s">
        <v>4</v>
      </c>
      <c r="P26" s="10">
        <v>68</v>
      </c>
      <c r="Q26" s="6" t="s">
        <v>11</v>
      </c>
      <c r="R26" s="10">
        <v>56</v>
      </c>
      <c r="S26" s="6" t="s">
        <v>4</v>
      </c>
      <c r="T26" s="1"/>
      <c r="U26" s="1"/>
      <c r="V26" s="4">
        <f>D26+F26+H26+J26+P26+N26+R26</f>
        <v>305</v>
      </c>
      <c r="W26" s="4">
        <f t="shared" si="1"/>
        <v>61</v>
      </c>
      <c r="X26" s="1" t="s">
        <v>180</v>
      </c>
    </row>
    <row r="27" spans="1:24" ht="26.1" customHeight="1" x14ac:dyDescent="0.25">
      <c r="A27" s="3">
        <v>22</v>
      </c>
      <c r="B27" s="4">
        <v>22675698</v>
      </c>
      <c r="C27" s="8" t="s">
        <v>91</v>
      </c>
      <c r="D27" s="7">
        <v>77</v>
      </c>
      <c r="E27" s="6" t="s">
        <v>10</v>
      </c>
      <c r="F27" s="7"/>
      <c r="G27" s="1"/>
      <c r="H27" s="10"/>
      <c r="I27" s="6"/>
      <c r="J27" s="7">
        <v>49</v>
      </c>
      <c r="K27" s="6" t="s">
        <v>4</v>
      </c>
      <c r="L27" s="10">
        <v>50</v>
      </c>
      <c r="M27" s="6" t="s">
        <v>4</v>
      </c>
      <c r="N27" s="7">
        <v>71</v>
      </c>
      <c r="O27" s="6" t="s">
        <v>10</v>
      </c>
      <c r="P27" s="10">
        <v>69</v>
      </c>
      <c r="Q27" s="6" t="s">
        <v>11</v>
      </c>
      <c r="R27" s="10">
        <v>54</v>
      </c>
      <c r="S27" s="6" t="s">
        <v>4</v>
      </c>
      <c r="T27" s="1"/>
      <c r="U27" s="1"/>
      <c r="V27" s="4">
        <f t="shared" si="0"/>
        <v>301</v>
      </c>
      <c r="W27" s="4">
        <f t="shared" si="1"/>
        <v>60.2</v>
      </c>
      <c r="X27" s="1" t="s">
        <v>180</v>
      </c>
    </row>
    <row r="28" spans="1:24" ht="26.1" customHeight="1" x14ac:dyDescent="0.25">
      <c r="A28" s="3">
        <v>23</v>
      </c>
      <c r="B28" s="4">
        <v>22675699</v>
      </c>
      <c r="C28" s="8" t="s">
        <v>92</v>
      </c>
      <c r="D28" s="7">
        <v>76</v>
      </c>
      <c r="E28" s="6" t="s">
        <v>10</v>
      </c>
      <c r="F28" s="7"/>
      <c r="G28" s="1"/>
      <c r="H28" s="10"/>
      <c r="I28" s="6"/>
      <c r="J28" s="7">
        <v>38</v>
      </c>
      <c r="K28" s="6" t="s">
        <v>17</v>
      </c>
      <c r="L28" s="9">
        <v>33</v>
      </c>
      <c r="M28" s="6" t="s">
        <v>17</v>
      </c>
      <c r="N28" s="7">
        <v>51</v>
      </c>
      <c r="O28" s="6" t="s">
        <v>4</v>
      </c>
      <c r="P28" s="10">
        <v>66</v>
      </c>
      <c r="Q28" s="6" t="s">
        <v>16</v>
      </c>
      <c r="R28" s="10">
        <v>51</v>
      </c>
      <c r="S28" s="6" t="s">
        <v>4</v>
      </c>
      <c r="T28" s="1"/>
      <c r="U28" s="1"/>
      <c r="V28" s="4">
        <f t="shared" si="0"/>
        <v>249</v>
      </c>
      <c r="W28" s="4">
        <f t="shared" si="1"/>
        <v>49.8</v>
      </c>
      <c r="X28" s="1" t="s">
        <v>184</v>
      </c>
    </row>
    <row r="29" spans="1:24" ht="26.1" customHeight="1" x14ac:dyDescent="0.25">
      <c r="A29" s="3">
        <v>24</v>
      </c>
      <c r="B29" s="4">
        <v>22675701</v>
      </c>
      <c r="C29" s="8" t="s">
        <v>93</v>
      </c>
      <c r="D29" s="7">
        <v>61</v>
      </c>
      <c r="E29" s="6" t="s">
        <v>16</v>
      </c>
      <c r="F29" s="7">
        <v>79</v>
      </c>
      <c r="G29" s="6" t="s">
        <v>9</v>
      </c>
      <c r="H29" s="10"/>
      <c r="I29" s="6"/>
      <c r="J29" s="7">
        <v>49</v>
      </c>
      <c r="K29" s="6" t="s">
        <v>4</v>
      </c>
      <c r="L29" s="9">
        <v>34</v>
      </c>
      <c r="M29" s="6" t="s">
        <v>17</v>
      </c>
      <c r="N29" s="7">
        <v>39</v>
      </c>
      <c r="O29" s="6" t="s">
        <v>17</v>
      </c>
      <c r="P29" s="10">
        <v>74</v>
      </c>
      <c r="Q29" s="6" t="s">
        <v>11</v>
      </c>
      <c r="R29" s="10"/>
      <c r="S29" s="1"/>
      <c r="T29" s="1"/>
      <c r="U29" s="1"/>
      <c r="V29" s="4">
        <f t="shared" si="0"/>
        <v>262</v>
      </c>
      <c r="W29" s="4">
        <f t="shared" si="1"/>
        <v>52.4</v>
      </c>
      <c r="X29" s="1" t="s">
        <v>184</v>
      </c>
    </row>
  </sheetData>
  <mergeCells count="14">
    <mergeCell ref="A1:X1"/>
    <mergeCell ref="D3:X3"/>
    <mergeCell ref="R4:S4"/>
    <mergeCell ref="T4:U4"/>
    <mergeCell ref="H4:I4"/>
    <mergeCell ref="D4:E4"/>
    <mergeCell ref="F4:G4"/>
    <mergeCell ref="J4:K4"/>
    <mergeCell ref="L4:M4"/>
    <mergeCell ref="N4:O4"/>
    <mergeCell ref="P4:Q4"/>
    <mergeCell ref="V4:V5"/>
    <mergeCell ref="W4:W5"/>
    <mergeCell ref="X4:X5"/>
  </mergeCells>
  <pageMargins left="0.25" right="0.25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zoomScale="85" zoomScaleNormal="85" workbookViewId="0">
      <selection activeCell="W11" sqref="W11"/>
    </sheetView>
  </sheetViews>
  <sheetFormatPr defaultColWidth="9.140625" defaultRowHeight="15" x14ac:dyDescent="0.2"/>
  <cols>
    <col min="1" max="1" width="8.5703125" style="2" bestFit="1" customWidth="1"/>
    <col min="2" max="2" width="12.7109375" style="2" bestFit="1" customWidth="1"/>
    <col min="3" max="3" width="22.5703125" style="2" bestFit="1" customWidth="1"/>
    <col min="4" max="4" width="8.42578125" style="2" customWidth="1"/>
    <col min="5" max="17" width="9.140625" style="2"/>
    <col min="18" max="19" width="0" style="2" hidden="1" customWidth="1"/>
    <col min="20" max="20" width="8.140625" style="2" bestFit="1" customWidth="1"/>
    <col min="21" max="21" width="7" style="2" bestFit="1" customWidth="1"/>
    <col min="22" max="22" width="8.85546875" style="2" bestFit="1" customWidth="1"/>
    <col min="23" max="16384" width="9.140625" style="2"/>
  </cols>
  <sheetData>
    <row r="1" spans="1:22" ht="24" customHeight="1" x14ac:dyDescent="0.25">
      <c r="A1" s="70" t="s">
        <v>169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2"/>
    </row>
    <row r="2" spans="1:2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56" t="s">
        <v>0</v>
      </c>
      <c r="B3" s="56" t="s">
        <v>1</v>
      </c>
      <c r="C3" s="56" t="s">
        <v>2</v>
      </c>
      <c r="D3" s="58" t="s">
        <v>182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"/>
      <c r="S3" s="1"/>
      <c r="T3" s="1"/>
      <c r="U3" s="1"/>
      <c r="V3" s="1"/>
    </row>
    <row r="4" spans="1:22" ht="30" customHeight="1" x14ac:dyDescent="0.2">
      <c r="A4" s="73"/>
      <c r="B4" s="73"/>
      <c r="C4" s="73"/>
      <c r="D4" s="58">
        <v>184</v>
      </c>
      <c r="E4" s="58"/>
      <c r="F4" s="59" t="s">
        <v>15</v>
      </c>
      <c r="G4" s="58"/>
      <c r="H4" s="59">
        <v>122</v>
      </c>
      <c r="I4" s="58"/>
      <c r="J4" s="59" t="s">
        <v>170</v>
      </c>
      <c r="K4" s="58"/>
      <c r="L4" s="59" t="s">
        <v>171</v>
      </c>
      <c r="M4" s="58"/>
      <c r="N4" s="59" t="s">
        <v>172</v>
      </c>
      <c r="O4" s="58"/>
      <c r="P4" s="59">
        <v>402</v>
      </c>
      <c r="Q4" s="58"/>
      <c r="R4" s="59"/>
      <c r="S4" s="58"/>
      <c r="T4" s="53" t="s">
        <v>14</v>
      </c>
      <c r="U4" s="69" t="s">
        <v>13</v>
      </c>
      <c r="V4" s="56" t="s">
        <v>189</v>
      </c>
    </row>
    <row r="5" spans="1:22" x14ac:dyDescent="0.2">
      <c r="A5" s="57"/>
      <c r="B5" s="57"/>
      <c r="C5" s="57"/>
      <c r="D5" s="1" t="s">
        <v>5</v>
      </c>
      <c r="E5" s="1" t="s">
        <v>6</v>
      </c>
      <c r="F5" s="1" t="s">
        <v>5</v>
      </c>
      <c r="G5" s="1" t="s">
        <v>6</v>
      </c>
      <c r="H5" s="1" t="s">
        <v>12</v>
      </c>
      <c r="I5" s="1" t="s">
        <v>6</v>
      </c>
      <c r="J5" s="1" t="s">
        <v>5</v>
      </c>
      <c r="K5" s="1" t="s">
        <v>6</v>
      </c>
      <c r="L5" s="1" t="s">
        <v>5</v>
      </c>
      <c r="M5" s="1" t="s">
        <v>6</v>
      </c>
      <c r="N5" s="1" t="s">
        <v>12</v>
      </c>
      <c r="O5" s="1" t="s">
        <v>6</v>
      </c>
      <c r="P5" s="1" t="s">
        <v>5</v>
      </c>
      <c r="Q5" s="1" t="s">
        <v>6</v>
      </c>
      <c r="R5" s="1"/>
      <c r="S5" s="1"/>
      <c r="T5" s="53"/>
      <c r="U5" s="69"/>
      <c r="V5" s="57"/>
    </row>
    <row r="6" spans="1:22" ht="19.899999999999999" customHeight="1" x14ac:dyDescent="0.25">
      <c r="A6" s="3">
        <v>1</v>
      </c>
      <c r="B6" s="3">
        <v>22299974</v>
      </c>
      <c r="C6" s="60" t="s">
        <v>129</v>
      </c>
      <c r="D6" s="61">
        <v>65</v>
      </c>
      <c r="E6" s="62" t="s">
        <v>11</v>
      </c>
      <c r="F6" s="62">
        <v>63</v>
      </c>
      <c r="G6" s="62" t="s">
        <v>16</v>
      </c>
      <c r="H6" s="62"/>
      <c r="I6" s="62"/>
      <c r="J6" s="62">
        <v>33</v>
      </c>
      <c r="K6" s="62" t="s">
        <v>4</v>
      </c>
      <c r="L6" s="62">
        <v>61</v>
      </c>
      <c r="M6" s="62" t="s">
        <v>10</v>
      </c>
      <c r="N6" s="62">
        <v>56</v>
      </c>
      <c r="O6" s="62" t="s">
        <v>16</v>
      </c>
      <c r="P6" s="62">
        <v>67</v>
      </c>
      <c r="Q6" s="62" t="s">
        <v>11</v>
      </c>
      <c r="R6" s="3"/>
      <c r="S6" s="3"/>
      <c r="T6" s="3">
        <f>D6+F6+H6+J6+L6+N6</f>
        <v>278</v>
      </c>
      <c r="U6" s="3">
        <f>T6*100/500</f>
        <v>55.6</v>
      </c>
      <c r="V6" s="1" t="s">
        <v>180</v>
      </c>
    </row>
    <row r="7" spans="1:22" ht="19.899999999999999" customHeight="1" x14ac:dyDescent="0.25">
      <c r="A7" s="3">
        <v>2</v>
      </c>
      <c r="B7" s="3">
        <v>22299975</v>
      </c>
      <c r="C7" s="60" t="s">
        <v>130</v>
      </c>
      <c r="D7" s="61">
        <v>91</v>
      </c>
      <c r="E7" s="62" t="s">
        <v>8</v>
      </c>
      <c r="F7" s="62">
        <v>96</v>
      </c>
      <c r="G7" s="62" t="s">
        <v>7</v>
      </c>
      <c r="H7" s="62"/>
      <c r="I7" s="62"/>
      <c r="J7" s="62">
        <v>93</v>
      </c>
      <c r="K7" s="62" t="s">
        <v>7</v>
      </c>
      <c r="L7" s="62">
        <v>95</v>
      </c>
      <c r="M7" s="62" t="s">
        <v>7</v>
      </c>
      <c r="N7" s="62">
        <v>96</v>
      </c>
      <c r="O7" s="62" t="s">
        <v>7</v>
      </c>
      <c r="P7" s="62">
        <v>98</v>
      </c>
      <c r="Q7" s="62" t="s">
        <v>7</v>
      </c>
      <c r="R7" s="3"/>
      <c r="S7" s="3"/>
      <c r="T7" s="3">
        <f>D7+F7+H7+J7+L7+N7</f>
        <v>471</v>
      </c>
      <c r="U7" s="3">
        <f>T7*100/500</f>
        <v>94.2</v>
      </c>
      <c r="V7" s="1" t="s">
        <v>180</v>
      </c>
    </row>
    <row r="8" spans="1:22" ht="19.899999999999999" customHeight="1" x14ac:dyDescent="0.25">
      <c r="A8" s="3">
        <v>3</v>
      </c>
      <c r="B8" s="3">
        <v>22299976</v>
      </c>
      <c r="C8" s="63" t="s">
        <v>173</v>
      </c>
      <c r="D8" s="64">
        <v>65</v>
      </c>
      <c r="E8" s="62" t="s">
        <v>11</v>
      </c>
      <c r="F8" s="62">
        <v>62</v>
      </c>
      <c r="G8" s="62" t="s">
        <v>16</v>
      </c>
      <c r="H8" s="62"/>
      <c r="I8" s="62"/>
      <c r="J8" s="62">
        <v>34</v>
      </c>
      <c r="K8" s="62" t="s">
        <v>4</v>
      </c>
      <c r="L8" s="62">
        <v>36</v>
      </c>
      <c r="M8" s="62" t="s">
        <v>4</v>
      </c>
      <c r="N8" s="62">
        <v>58</v>
      </c>
      <c r="O8" s="62" t="s">
        <v>11</v>
      </c>
      <c r="P8" s="62">
        <v>55</v>
      </c>
      <c r="Q8" s="62" t="s">
        <v>4</v>
      </c>
      <c r="R8" s="3"/>
      <c r="S8" s="3"/>
      <c r="T8" s="3">
        <f t="shared" ref="T8:T52" si="0">D8+F8+H8+J8+L8+N8</f>
        <v>255</v>
      </c>
      <c r="U8" s="3">
        <f t="shared" ref="U8:U52" si="1">T8*100/500</f>
        <v>51</v>
      </c>
      <c r="V8" s="1" t="s">
        <v>180</v>
      </c>
    </row>
    <row r="9" spans="1:22" ht="19.899999999999999" customHeight="1" x14ac:dyDescent="0.25">
      <c r="A9" s="3">
        <v>4</v>
      </c>
      <c r="B9" s="3">
        <v>22299977</v>
      </c>
      <c r="C9" s="63" t="s">
        <v>131</v>
      </c>
      <c r="D9" s="64">
        <v>81</v>
      </c>
      <c r="E9" s="62" t="s">
        <v>3</v>
      </c>
      <c r="F9" s="62"/>
      <c r="G9" s="62"/>
      <c r="H9" s="62">
        <v>89</v>
      </c>
      <c r="I9" s="62" t="s">
        <v>8</v>
      </c>
      <c r="J9" s="62">
        <v>59</v>
      </c>
      <c r="K9" s="62" t="s">
        <v>10</v>
      </c>
      <c r="L9" s="62">
        <v>71</v>
      </c>
      <c r="M9" s="62" t="s">
        <v>9</v>
      </c>
      <c r="N9" s="62">
        <v>86</v>
      </c>
      <c r="O9" s="62" t="s">
        <v>3</v>
      </c>
      <c r="P9" s="62">
        <v>67</v>
      </c>
      <c r="Q9" s="62" t="s">
        <v>11</v>
      </c>
      <c r="R9" s="3"/>
      <c r="S9" s="3"/>
      <c r="T9" s="3">
        <f t="shared" si="0"/>
        <v>386</v>
      </c>
      <c r="U9" s="3">
        <f t="shared" si="1"/>
        <v>77.2</v>
      </c>
      <c r="V9" s="1" t="s">
        <v>180</v>
      </c>
    </row>
    <row r="10" spans="1:22" ht="19.899999999999999" customHeight="1" x14ac:dyDescent="0.25">
      <c r="A10" s="3">
        <v>5</v>
      </c>
      <c r="B10" s="3">
        <v>22299978</v>
      </c>
      <c r="C10" s="63" t="s">
        <v>132</v>
      </c>
      <c r="D10" s="64">
        <v>77</v>
      </c>
      <c r="E10" s="62" t="s">
        <v>9</v>
      </c>
      <c r="F10" s="62"/>
      <c r="G10" s="62"/>
      <c r="H10" s="62">
        <v>72</v>
      </c>
      <c r="I10" s="62" t="s">
        <v>9</v>
      </c>
      <c r="J10" s="62">
        <v>34</v>
      </c>
      <c r="K10" s="62" t="s">
        <v>4</v>
      </c>
      <c r="L10" s="62">
        <v>44</v>
      </c>
      <c r="M10" s="62" t="s">
        <v>16</v>
      </c>
      <c r="N10" s="62">
        <v>62</v>
      </c>
      <c r="O10" s="62" t="s">
        <v>11</v>
      </c>
      <c r="P10" s="62">
        <v>63</v>
      </c>
      <c r="Q10" s="62" t="s">
        <v>16</v>
      </c>
      <c r="R10" s="3"/>
      <c r="S10" s="3"/>
      <c r="T10" s="3">
        <f t="shared" si="0"/>
        <v>289</v>
      </c>
      <c r="U10" s="3">
        <f t="shared" si="1"/>
        <v>57.8</v>
      </c>
      <c r="V10" s="1" t="s">
        <v>180</v>
      </c>
    </row>
    <row r="11" spans="1:22" ht="19.899999999999999" customHeight="1" x14ac:dyDescent="0.25">
      <c r="A11" s="3">
        <v>6</v>
      </c>
      <c r="B11" s="3">
        <v>22299979</v>
      </c>
      <c r="C11" s="60" t="s">
        <v>133</v>
      </c>
      <c r="D11" s="61">
        <v>69</v>
      </c>
      <c r="E11" s="62" t="s">
        <v>10</v>
      </c>
      <c r="F11" s="62">
        <v>79</v>
      </c>
      <c r="G11" s="62" t="s">
        <v>9</v>
      </c>
      <c r="H11" s="62"/>
      <c r="I11" s="62"/>
      <c r="J11" s="62">
        <v>29</v>
      </c>
      <c r="K11" s="62" t="s">
        <v>17</v>
      </c>
      <c r="L11" s="62">
        <v>45</v>
      </c>
      <c r="M11" s="62" t="s">
        <v>16</v>
      </c>
      <c r="N11" s="62">
        <v>76</v>
      </c>
      <c r="O11" s="62" t="s">
        <v>9</v>
      </c>
      <c r="P11" s="62">
        <v>64</v>
      </c>
      <c r="Q11" s="62" t="s">
        <v>16</v>
      </c>
      <c r="R11" s="3"/>
      <c r="S11" s="3"/>
      <c r="T11" s="3">
        <f>D11+F11+H11+P11+L11+N11</f>
        <v>333</v>
      </c>
      <c r="U11" s="3">
        <f t="shared" si="1"/>
        <v>66.599999999999994</v>
      </c>
      <c r="V11" s="1" t="s">
        <v>180</v>
      </c>
    </row>
    <row r="12" spans="1:22" ht="19.899999999999999" customHeight="1" x14ac:dyDescent="0.25">
      <c r="A12" s="3">
        <v>7</v>
      </c>
      <c r="B12" s="3">
        <v>22299980</v>
      </c>
      <c r="C12" s="60" t="s">
        <v>134</v>
      </c>
      <c r="D12" s="61">
        <v>87</v>
      </c>
      <c r="E12" s="62" t="s">
        <v>8</v>
      </c>
      <c r="F12" s="62">
        <v>76</v>
      </c>
      <c r="G12" s="62" t="s">
        <v>9</v>
      </c>
      <c r="H12" s="62"/>
      <c r="I12" s="62"/>
      <c r="J12" s="62">
        <v>54</v>
      </c>
      <c r="K12" s="62" t="s">
        <v>11</v>
      </c>
      <c r="L12" s="62">
        <v>64</v>
      </c>
      <c r="M12" s="62" t="s">
        <v>9</v>
      </c>
      <c r="N12" s="62">
        <v>75</v>
      </c>
      <c r="O12" s="62" t="s">
        <v>9</v>
      </c>
      <c r="P12" s="62">
        <v>74</v>
      </c>
      <c r="Q12" s="62" t="s">
        <v>10</v>
      </c>
      <c r="R12" s="3"/>
      <c r="S12" s="3"/>
      <c r="T12" s="3">
        <f t="shared" si="0"/>
        <v>356</v>
      </c>
      <c r="U12" s="3">
        <f t="shared" si="1"/>
        <v>71.2</v>
      </c>
      <c r="V12" s="1" t="s">
        <v>180</v>
      </c>
    </row>
    <row r="13" spans="1:22" ht="19.899999999999999" customHeight="1" x14ac:dyDescent="0.25">
      <c r="A13" s="3">
        <v>8</v>
      </c>
      <c r="B13" s="3">
        <v>22299981</v>
      </c>
      <c r="C13" s="60" t="s">
        <v>135</v>
      </c>
      <c r="D13" s="61">
        <v>67</v>
      </c>
      <c r="E13" s="62" t="s">
        <v>11</v>
      </c>
      <c r="F13" s="62">
        <v>65</v>
      </c>
      <c r="G13" s="62" t="s">
        <v>11</v>
      </c>
      <c r="H13" s="62"/>
      <c r="I13" s="62"/>
      <c r="J13" s="62">
        <v>33</v>
      </c>
      <c r="K13" s="62" t="s">
        <v>4</v>
      </c>
      <c r="L13" s="62">
        <v>40</v>
      </c>
      <c r="M13" s="62" t="s">
        <v>16</v>
      </c>
      <c r="N13" s="62">
        <v>54</v>
      </c>
      <c r="O13" s="62" t="s">
        <v>16</v>
      </c>
      <c r="P13" s="62">
        <v>59</v>
      </c>
      <c r="Q13" s="62" t="s">
        <v>4</v>
      </c>
      <c r="R13" s="3"/>
      <c r="S13" s="3"/>
      <c r="T13" s="3">
        <f t="shared" si="0"/>
        <v>259</v>
      </c>
      <c r="U13" s="3">
        <f t="shared" si="1"/>
        <v>51.8</v>
      </c>
      <c r="V13" s="1" t="s">
        <v>180</v>
      </c>
    </row>
    <row r="14" spans="1:22" ht="19.899999999999999" customHeight="1" x14ac:dyDescent="0.25">
      <c r="A14" s="3">
        <v>9</v>
      </c>
      <c r="B14" s="3">
        <v>22299982</v>
      </c>
      <c r="C14" s="60" t="s">
        <v>136</v>
      </c>
      <c r="D14" s="61">
        <v>58</v>
      </c>
      <c r="E14" s="62" t="s">
        <v>16</v>
      </c>
      <c r="F14" s="62">
        <v>65</v>
      </c>
      <c r="G14" s="62" t="s">
        <v>11</v>
      </c>
      <c r="H14" s="62"/>
      <c r="I14" s="62"/>
      <c r="J14" s="62">
        <v>29</v>
      </c>
      <c r="K14" s="62" t="s">
        <v>17</v>
      </c>
      <c r="L14" s="62">
        <v>37</v>
      </c>
      <c r="M14" s="62" t="s">
        <v>4</v>
      </c>
      <c r="N14" s="62">
        <v>50</v>
      </c>
      <c r="O14" s="62" t="s">
        <v>16</v>
      </c>
      <c r="P14" s="62">
        <v>52</v>
      </c>
      <c r="Q14" s="62" t="s">
        <v>4</v>
      </c>
      <c r="R14" s="3"/>
      <c r="S14" s="3"/>
      <c r="T14" s="3">
        <f>D14+F14+H14+P14+L14+N14</f>
        <v>262</v>
      </c>
      <c r="U14" s="3">
        <f t="shared" si="1"/>
        <v>52.4</v>
      </c>
      <c r="V14" s="1" t="s">
        <v>180</v>
      </c>
    </row>
    <row r="15" spans="1:22" ht="19.899999999999999" customHeight="1" x14ac:dyDescent="0.25">
      <c r="A15" s="3">
        <v>10</v>
      </c>
      <c r="B15" s="3">
        <v>22299983</v>
      </c>
      <c r="C15" s="60" t="s">
        <v>137</v>
      </c>
      <c r="D15" s="61">
        <v>38</v>
      </c>
      <c r="E15" s="62" t="s">
        <v>4</v>
      </c>
      <c r="F15" s="62">
        <v>45</v>
      </c>
      <c r="G15" s="62" t="s">
        <v>4</v>
      </c>
      <c r="H15" s="62"/>
      <c r="I15" s="62"/>
      <c r="J15" s="62">
        <v>25</v>
      </c>
      <c r="K15" s="62" t="s">
        <v>17</v>
      </c>
      <c r="L15" s="62">
        <v>26</v>
      </c>
      <c r="M15" s="62" t="s">
        <v>17</v>
      </c>
      <c r="N15" s="62">
        <v>42</v>
      </c>
      <c r="O15" s="62" t="s">
        <v>4</v>
      </c>
      <c r="P15" s="62">
        <v>54</v>
      </c>
      <c r="Q15" s="62" t="s">
        <v>4</v>
      </c>
      <c r="R15" s="3"/>
      <c r="S15" s="3"/>
      <c r="T15" s="3">
        <f t="shared" si="0"/>
        <v>176</v>
      </c>
      <c r="U15" s="3">
        <f t="shared" si="1"/>
        <v>35.200000000000003</v>
      </c>
      <c r="V15" s="1" t="s">
        <v>184</v>
      </c>
    </row>
    <row r="16" spans="1:22" ht="19.899999999999999" customHeight="1" x14ac:dyDescent="0.25">
      <c r="A16" s="3">
        <v>11</v>
      </c>
      <c r="B16" s="3">
        <v>22299984</v>
      </c>
      <c r="C16" s="60" t="s">
        <v>177</v>
      </c>
      <c r="D16" s="61">
        <v>67</v>
      </c>
      <c r="E16" s="62" t="s">
        <v>11</v>
      </c>
      <c r="F16" s="62">
        <v>50</v>
      </c>
      <c r="G16" s="62" t="s">
        <v>4</v>
      </c>
      <c r="H16" s="62"/>
      <c r="I16" s="62"/>
      <c r="J16" s="62">
        <v>55</v>
      </c>
      <c r="K16" s="62" t="s">
        <v>9</v>
      </c>
      <c r="L16" s="62">
        <v>42</v>
      </c>
      <c r="M16" s="62" t="s">
        <v>16</v>
      </c>
      <c r="N16" s="62">
        <v>63</v>
      </c>
      <c r="O16" s="62" t="s">
        <v>11</v>
      </c>
      <c r="P16" s="62">
        <v>64</v>
      </c>
      <c r="Q16" s="62" t="s">
        <v>16</v>
      </c>
      <c r="R16" s="3"/>
      <c r="S16" s="3"/>
      <c r="T16" s="3">
        <f t="shared" si="0"/>
        <v>277</v>
      </c>
      <c r="U16" s="3">
        <f t="shared" si="1"/>
        <v>55.4</v>
      </c>
      <c r="V16" s="1" t="s">
        <v>180</v>
      </c>
    </row>
    <row r="17" spans="1:22" ht="19.899999999999999" customHeight="1" x14ac:dyDescent="0.25">
      <c r="A17" s="3">
        <v>12</v>
      </c>
      <c r="B17" s="3">
        <v>22299985</v>
      </c>
      <c r="C17" s="60" t="s">
        <v>138</v>
      </c>
      <c r="D17" s="61">
        <v>68</v>
      </c>
      <c r="E17" s="62" t="s">
        <v>11</v>
      </c>
      <c r="F17" s="62"/>
      <c r="G17" s="62"/>
      <c r="H17" s="62">
        <v>63</v>
      </c>
      <c r="I17" s="62" t="s">
        <v>10</v>
      </c>
      <c r="J17" s="62">
        <v>33</v>
      </c>
      <c r="K17" s="62" t="s">
        <v>4</v>
      </c>
      <c r="L17" s="62">
        <v>46</v>
      </c>
      <c r="M17" s="62" t="s">
        <v>16</v>
      </c>
      <c r="N17" s="62">
        <v>76</v>
      </c>
      <c r="O17" s="62" t="s">
        <v>9</v>
      </c>
      <c r="P17" s="62">
        <v>53</v>
      </c>
      <c r="Q17" s="62" t="s">
        <v>4</v>
      </c>
      <c r="R17" s="1"/>
      <c r="S17" s="1"/>
      <c r="T17" s="3">
        <f t="shared" si="0"/>
        <v>286</v>
      </c>
      <c r="U17" s="3">
        <f t="shared" si="1"/>
        <v>57.2</v>
      </c>
      <c r="V17" s="1" t="s">
        <v>180</v>
      </c>
    </row>
    <row r="18" spans="1:22" ht="19.899999999999999" customHeight="1" x14ac:dyDescent="0.25">
      <c r="A18" s="3">
        <v>13</v>
      </c>
      <c r="B18" s="3">
        <v>22299986</v>
      </c>
      <c r="C18" s="60" t="s">
        <v>139</v>
      </c>
      <c r="D18" s="61">
        <v>52</v>
      </c>
      <c r="E18" s="62" t="s">
        <v>16</v>
      </c>
      <c r="F18" s="62">
        <v>52</v>
      </c>
      <c r="G18" s="62" t="s">
        <v>4</v>
      </c>
      <c r="H18" s="62"/>
      <c r="I18" s="62"/>
      <c r="J18" s="62">
        <v>27</v>
      </c>
      <c r="K18" s="62" t="s">
        <v>17</v>
      </c>
      <c r="L18" s="62">
        <v>33</v>
      </c>
      <c r="M18" s="62" t="s">
        <v>4</v>
      </c>
      <c r="N18" s="62">
        <v>45</v>
      </c>
      <c r="O18" s="62" t="s">
        <v>4</v>
      </c>
      <c r="P18" s="62">
        <v>52</v>
      </c>
      <c r="Q18" s="62" t="s">
        <v>4</v>
      </c>
      <c r="R18" s="1"/>
      <c r="S18" s="1"/>
      <c r="T18" s="3">
        <f>D18+F18+H18+P18+L18+N18</f>
        <v>234</v>
      </c>
      <c r="U18" s="3">
        <f t="shared" si="1"/>
        <v>46.8</v>
      </c>
      <c r="V18" s="1" t="s">
        <v>180</v>
      </c>
    </row>
    <row r="19" spans="1:22" ht="19.899999999999999" customHeight="1" x14ac:dyDescent="0.25">
      <c r="A19" s="3">
        <v>14</v>
      </c>
      <c r="B19" s="3">
        <v>22299987</v>
      </c>
      <c r="C19" s="60" t="s">
        <v>140</v>
      </c>
      <c r="D19" s="61">
        <v>89</v>
      </c>
      <c r="E19" s="62" t="s">
        <v>8</v>
      </c>
      <c r="F19" s="62">
        <v>87</v>
      </c>
      <c r="G19" s="62" t="s">
        <v>8</v>
      </c>
      <c r="H19" s="62"/>
      <c r="I19" s="62"/>
      <c r="J19" s="62">
        <v>81</v>
      </c>
      <c r="K19" s="62" t="s">
        <v>8</v>
      </c>
      <c r="L19" s="62">
        <v>71</v>
      </c>
      <c r="M19" s="62" t="s">
        <v>9</v>
      </c>
      <c r="N19" s="62">
        <v>88</v>
      </c>
      <c r="O19" s="62" t="s">
        <v>8</v>
      </c>
      <c r="P19" s="62">
        <v>86</v>
      </c>
      <c r="Q19" s="62" t="s">
        <v>8</v>
      </c>
      <c r="R19" s="1"/>
      <c r="S19" s="1"/>
      <c r="T19" s="3">
        <f t="shared" si="0"/>
        <v>416</v>
      </c>
      <c r="U19" s="3">
        <f t="shared" si="1"/>
        <v>83.2</v>
      </c>
      <c r="V19" s="1" t="s">
        <v>180</v>
      </c>
    </row>
    <row r="20" spans="1:22" ht="19.899999999999999" customHeight="1" x14ac:dyDescent="0.25">
      <c r="A20" s="3">
        <v>15</v>
      </c>
      <c r="B20" s="3">
        <v>22299988</v>
      </c>
      <c r="C20" s="60" t="s">
        <v>141</v>
      </c>
      <c r="D20" s="61">
        <v>74</v>
      </c>
      <c r="E20" s="62" t="s">
        <v>10</v>
      </c>
      <c r="F20" s="62">
        <v>70</v>
      </c>
      <c r="G20" s="62" t="s">
        <v>11</v>
      </c>
      <c r="H20" s="62"/>
      <c r="I20" s="62"/>
      <c r="J20" s="62">
        <v>50</v>
      </c>
      <c r="K20" s="62" t="s">
        <v>9</v>
      </c>
      <c r="L20" s="62">
        <v>51</v>
      </c>
      <c r="M20" s="62" t="s">
        <v>11</v>
      </c>
      <c r="N20" s="62">
        <v>63</v>
      </c>
      <c r="O20" s="62" t="s">
        <v>11</v>
      </c>
      <c r="P20" s="62">
        <v>65</v>
      </c>
      <c r="Q20" s="62" t="s">
        <v>16</v>
      </c>
      <c r="R20" s="1"/>
      <c r="S20" s="1"/>
      <c r="T20" s="3">
        <f t="shared" si="0"/>
        <v>308</v>
      </c>
      <c r="U20" s="3">
        <f t="shared" si="1"/>
        <v>61.6</v>
      </c>
      <c r="V20" s="1" t="s">
        <v>180</v>
      </c>
    </row>
    <row r="21" spans="1:22" ht="19.899999999999999" customHeight="1" x14ac:dyDescent="0.25">
      <c r="A21" s="3">
        <v>16</v>
      </c>
      <c r="B21" s="3">
        <v>22299989</v>
      </c>
      <c r="C21" s="60" t="s">
        <v>142</v>
      </c>
      <c r="D21" s="61">
        <v>60</v>
      </c>
      <c r="E21" s="62" t="s">
        <v>16</v>
      </c>
      <c r="F21" s="62">
        <v>67</v>
      </c>
      <c r="G21" s="62" t="s">
        <v>11</v>
      </c>
      <c r="H21" s="62"/>
      <c r="I21" s="62"/>
      <c r="J21" s="62">
        <v>40</v>
      </c>
      <c r="K21" s="62" t="s">
        <v>4</v>
      </c>
      <c r="L21" s="62">
        <v>64</v>
      </c>
      <c r="M21" s="62" t="s">
        <v>9</v>
      </c>
      <c r="N21" s="62">
        <v>55</v>
      </c>
      <c r="O21" s="62" t="s">
        <v>16</v>
      </c>
      <c r="P21" s="62">
        <v>65</v>
      </c>
      <c r="Q21" s="62" t="s">
        <v>16</v>
      </c>
      <c r="R21" s="1"/>
      <c r="S21" s="1"/>
      <c r="T21" s="3">
        <f t="shared" si="0"/>
        <v>286</v>
      </c>
      <c r="U21" s="3">
        <f t="shared" si="1"/>
        <v>57.2</v>
      </c>
      <c r="V21" s="1" t="s">
        <v>180</v>
      </c>
    </row>
    <row r="22" spans="1:22" ht="19.899999999999999" customHeight="1" x14ac:dyDescent="0.25">
      <c r="A22" s="3">
        <v>17</v>
      </c>
      <c r="B22" s="3">
        <v>22299990</v>
      </c>
      <c r="C22" s="63" t="s">
        <v>143</v>
      </c>
      <c r="D22" s="64">
        <v>67</v>
      </c>
      <c r="E22" s="62" t="s">
        <v>11</v>
      </c>
      <c r="F22" s="62">
        <v>65</v>
      </c>
      <c r="G22" s="62" t="s">
        <v>11</v>
      </c>
      <c r="H22" s="62"/>
      <c r="I22" s="62"/>
      <c r="J22" s="62">
        <v>45</v>
      </c>
      <c r="K22" s="62" t="s">
        <v>16</v>
      </c>
      <c r="L22" s="62">
        <v>52</v>
      </c>
      <c r="M22" s="62" t="s">
        <v>11</v>
      </c>
      <c r="N22" s="62">
        <v>70</v>
      </c>
      <c r="O22" s="62" t="s">
        <v>10</v>
      </c>
      <c r="P22" s="62">
        <v>77</v>
      </c>
      <c r="Q22" s="62" t="s">
        <v>9</v>
      </c>
      <c r="R22" s="1"/>
      <c r="S22" s="1"/>
      <c r="T22" s="3">
        <f t="shared" si="0"/>
        <v>299</v>
      </c>
      <c r="U22" s="3">
        <f t="shared" si="1"/>
        <v>59.8</v>
      </c>
      <c r="V22" s="1" t="s">
        <v>180</v>
      </c>
    </row>
    <row r="23" spans="1:22" ht="19.899999999999999" customHeight="1" x14ac:dyDescent="0.25">
      <c r="A23" s="3">
        <v>18</v>
      </c>
      <c r="B23" s="3">
        <v>22299991</v>
      </c>
      <c r="C23" s="60" t="s">
        <v>144</v>
      </c>
      <c r="D23" s="61">
        <v>90</v>
      </c>
      <c r="E23" s="62" t="s">
        <v>8</v>
      </c>
      <c r="F23" s="62"/>
      <c r="G23" s="62"/>
      <c r="H23" s="62">
        <v>85</v>
      </c>
      <c r="I23" s="62" t="s">
        <v>8</v>
      </c>
      <c r="J23" s="62">
        <v>58</v>
      </c>
      <c r="K23" s="62" t="s">
        <v>10</v>
      </c>
      <c r="L23" s="62">
        <v>74</v>
      </c>
      <c r="M23" s="62" t="s">
        <v>3</v>
      </c>
      <c r="N23" s="62">
        <v>90</v>
      </c>
      <c r="O23" s="62" t="s">
        <v>8</v>
      </c>
      <c r="P23" s="62">
        <v>82</v>
      </c>
      <c r="Q23" s="62" t="s">
        <v>3</v>
      </c>
      <c r="R23" s="1"/>
      <c r="S23" s="1"/>
      <c r="T23" s="3">
        <f t="shared" si="0"/>
        <v>397</v>
      </c>
      <c r="U23" s="3">
        <f t="shared" si="1"/>
        <v>79.400000000000006</v>
      </c>
      <c r="V23" s="1" t="s">
        <v>180</v>
      </c>
    </row>
    <row r="24" spans="1:22" ht="19.899999999999999" customHeight="1" x14ac:dyDescent="0.25">
      <c r="A24" s="3">
        <v>19</v>
      </c>
      <c r="B24" s="3">
        <v>22299992</v>
      </c>
      <c r="C24" s="63" t="s">
        <v>145</v>
      </c>
      <c r="D24" s="64">
        <v>53</v>
      </c>
      <c r="E24" s="62" t="s">
        <v>16</v>
      </c>
      <c r="F24" s="62">
        <v>68</v>
      </c>
      <c r="G24" s="62" t="s">
        <v>11</v>
      </c>
      <c r="H24" s="62"/>
      <c r="I24" s="62"/>
      <c r="J24" s="62">
        <v>40</v>
      </c>
      <c r="K24" s="62" t="s">
        <v>11</v>
      </c>
      <c r="L24" s="62">
        <v>48</v>
      </c>
      <c r="M24" s="62" t="s">
        <v>16</v>
      </c>
      <c r="N24" s="62">
        <v>49</v>
      </c>
      <c r="O24" s="62" t="s">
        <v>4</v>
      </c>
      <c r="P24" s="62">
        <v>63</v>
      </c>
      <c r="Q24" s="62" t="s">
        <v>16</v>
      </c>
      <c r="R24" s="1"/>
      <c r="S24" s="1"/>
      <c r="T24" s="3">
        <f t="shared" si="0"/>
        <v>258</v>
      </c>
      <c r="U24" s="3">
        <f t="shared" si="1"/>
        <v>51.6</v>
      </c>
      <c r="V24" s="1" t="s">
        <v>180</v>
      </c>
    </row>
    <row r="25" spans="1:22" ht="19.899999999999999" customHeight="1" x14ac:dyDescent="0.25">
      <c r="A25" s="3">
        <v>20</v>
      </c>
      <c r="B25" s="3">
        <v>22299993</v>
      </c>
      <c r="C25" s="60" t="s">
        <v>146</v>
      </c>
      <c r="D25" s="61">
        <v>59</v>
      </c>
      <c r="E25" s="62" t="s">
        <v>16</v>
      </c>
      <c r="F25" s="62">
        <v>72</v>
      </c>
      <c r="G25" s="62" t="s">
        <v>10</v>
      </c>
      <c r="H25" s="62"/>
      <c r="I25" s="62"/>
      <c r="J25" s="62">
        <v>38</v>
      </c>
      <c r="K25" s="62" t="s">
        <v>16</v>
      </c>
      <c r="L25" s="62">
        <v>39</v>
      </c>
      <c r="M25" s="62" t="s">
        <v>4</v>
      </c>
      <c r="N25" s="62">
        <v>67</v>
      </c>
      <c r="O25" s="62" t="s">
        <v>10</v>
      </c>
      <c r="P25" s="62">
        <v>53</v>
      </c>
      <c r="Q25" s="62" t="s">
        <v>4</v>
      </c>
      <c r="R25" s="1"/>
      <c r="S25" s="1"/>
      <c r="T25" s="3">
        <f t="shared" si="0"/>
        <v>275</v>
      </c>
      <c r="U25" s="3">
        <f t="shared" si="1"/>
        <v>55</v>
      </c>
      <c r="V25" s="1" t="s">
        <v>180</v>
      </c>
    </row>
    <row r="26" spans="1:22" ht="19.899999999999999" customHeight="1" x14ac:dyDescent="0.25">
      <c r="A26" s="3">
        <v>21</v>
      </c>
      <c r="B26" s="3">
        <v>22299994</v>
      </c>
      <c r="C26" s="60" t="s">
        <v>147</v>
      </c>
      <c r="D26" s="61">
        <v>64</v>
      </c>
      <c r="E26" s="62" t="s">
        <v>11</v>
      </c>
      <c r="F26" s="62">
        <v>55</v>
      </c>
      <c r="G26" s="62" t="s">
        <v>16</v>
      </c>
      <c r="H26" s="62"/>
      <c r="I26" s="62"/>
      <c r="J26" s="62">
        <v>39</v>
      </c>
      <c r="K26" s="62" t="s">
        <v>4</v>
      </c>
      <c r="L26" s="62">
        <v>39</v>
      </c>
      <c r="M26" s="62" t="s">
        <v>4</v>
      </c>
      <c r="N26" s="62">
        <v>75</v>
      </c>
      <c r="O26" s="62" t="s">
        <v>9</v>
      </c>
      <c r="P26" s="62">
        <v>59</v>
      </c>
      <c r="Q26" s="62" t="s">
        <v>4</v>
      </c>
      <c r="R26" s="1"/>
      <c r="S26" s="1"/>
      <c r="T26" s="3">
        <f t="shared" si="0"/>
        <v>272</v>
      </c>
      <c r="U26" s="3">
        <f t="shared" si="1"/>
        <v>54.4</v>
      </c>
      <c r="V26" s="1" t="s">
        <v>180</v>
      </c>
    </row>
    <row r="27" spans="1:22" ht="19.899999999999999" customHeight="1" x14ac:dyDescent="0.25">
      <c r="A27" s="3">
        <v>22</v>
      </c>
      <c r="B27" s="3">
        <v>22299995</v>
      </c>
      <c r="C27" s="60" t="s">
        <v>148</v>
      </c>
      <c r="D27" s="61">
        <v>70</v>
      </c>
      <c r="E27" s="62" t="s">
        <v>10</v>
      </c>
      <c r="F27" s="62"/>
      <c r="G27" s="62"/>
      <c r="H27" s="62">
        <v>82</v>
      </c>
      <c r="I27" s="62" t="s">
        <v>3</v>
      </c>
      <c r="J27" s="62">
        <v>62</v>
      </c>
      <c r="K27" s="62" t="s">
        <v>10</v>
      </c>
      <c r="L27" s="62">
        <v>75</v>
      </c>
      <c r="M27" s="62" t="s">
        <v>3</v>
      </c>
      <c r="N27" s="62">
        <v>82</v>
      </c>
      <c r="O27" s="62" t="s">
        <v>3</v>
      </c>
      <c r="P27" s="62">
        <v>73</v>
      </c>
      <c r="Q27" s="62" t="s">
        <v>10</v>
      </c>
      <c r="R27" s="1"/>
      <c r="S27" s="1"/>
      <c r="T27" s="3">
        <f t="shared" si="0"/>
        <v>371</v>
      </c>
      <c r="U27" s="3">
        <f t="shared" si="1"/>
        <v>74.2</v>
      </c>
      <c r="V27" s="1" t="s">
        <v>180</v>
      </c>
    </row>
    <row r="28" spans="1:22" ht="19.899999999999999" customHeight="1" x14ac:dyDescent="0.25">
      <c r="A28" s="3">
        <v>23</v>
      </c>
      <c r="B28" s="3">
        <v>22299996</v>
      </c>
      <c r="C28" s="63" t="s">
        <v>174</v>
      </c>
      <c r="D28" s="64">
        <v>54</v>
      </c>
      <c r="E28" s="62" t="s">
        <v>16</v>
      </c>
      <c r="F28" s="62">
        <v>49</v>
      </c>
      <c r="G28" s="62" t="s">
        <v>4</v>
      </c>
      <c r="H28" s="62"/>
      <c r="I28" s="62"/>
      <c r="J28" s="62">
        <v>33</v>
      </c>
      <c r="K28" s="62" t="s">
        <v>4</v>
      </c>
      <c r="L28" s="62">
        <v>39</v>
      </c>
      <c r="M28" s="62" t="s">
        <v>4</v>
      </c>
      <c r="N28" s="62">
        <v>47</v>
      </c>
      <c r="O28" s="62" t="s">
        <v>4</v>
      </c>
      <c r="P28" s="62">
        <v>71</v>
      </c>
      <c r="Q28" s="62" t="s">
        <v>10</v>
      </c>
      <c r="R28" s="1"/>
      <c r="S28" s="1"/>
      <c r="T28" s="3">
        <f t="shared" si="0"/>
        <v>222</v>
      </c>
      <c r="U28" s="3">
        <f t="shared" si="1"/>
        <v>44.4</v>
      </c>
      <c r="V28" s="1" t="s">
        <v>180</v>
      </c>
    </row>
    <row r="29" spans="1:22" ht="19.899999999999999" customHeight="1" x14ac:dyDescent="0.25">
      <c r="A29" s="3">
        <v>24</v>
      </c>
      <c r="B29" s="3">
        <v>22299997</v>
      </c>
      <c r="C29" s="65" t="s">
        <v>149</v>
      </c>
      <c r="D29" s="62">
        <v>87</v>
      </c>
      <c r="E29" s="62" t="s">
        <v>8</v>
      </c>
      <c r="F29" s="62"/>
      <c r="G29" s="62"/>
      <c r="H29" s="62">
        <v>89</v>
      </c>
      <c r="I29" s="62" t="s">
        <v>8</v>
      </c>
      <c r="J29" s="62">
        <v>81</v>
      </c>
      <c r="K29" s="62" t="s">
        <v>8</v>
      </c>
      <c r="L29" s="62">
        <v>79</v>
      </c>
      <c r="M29" s="62" t="s">
        <v>3</v>
      </c>
      <c r="N29" s="62">
        <v>94</v>
      </c>
      <c r="O29" s="62" t="s">
        <v>7</v>
      </c>
      <c r="P29" s="62">
        <v>81</v>
      </c>
      <c r="Q29" s="62" t="s">
        <v>3</v>
      </c>
      <c r="R29" s="1"/>
      <c r="S29" s="1"/>
      <c r="T29" s="3">
        <f t="shared" si="0"/>
        <v>430</v>
      </c>
      <c r="U29" s="3">
        <f t="shared" si="1"/>
        <v>86</v>
      </c>
      <c r="V29" s="1" t="s">
        <v>180</v>
      </c>
    </row>
    <row r="30" spans="1:22" ht="19.899999999999999" customHeight="1" x14ac:dyDescent="0.25">
      <c r="A30" s="3">
        <v>25</v>
      </c>
      <c r="B30" s="3">
        <v>22299998</v>
      </c>
      <c r="C30" s="65" t="s">
        <v>150</v>
      </c>
      <c r="D30" s="62">
        <v>74</v>
      </c>
      <c r="E30" s="62" t="s">
        <v>10</v>
      </c>
      <c r="F30" s="62">
        <v>75</v>
      </c>
      <c r="G30" s="62" t="s">
        <v>10</v>
      </c>
      <c r="H30" s="62"/>
      <c r="I30" s="62"/>
      <c r="J30" s="62">
        <v>33</v>
      </c>
      <c r="K30" s="62" t="s">
        <v>4</v>
      </c>
      <c r="L30" s="62">
        <v>52</v>
      </c>
      <c r="M30" s="62" t="s">
        <v>11</v>
      </c>
      <c r="N30" s="62">
        <v>66</v>
      </c>
      <c r="O30" s="62" t="s">
        <v>10</v>
      </c>
      <c r="P30" s="62">
        <v>65</v>
      </c>
      <c r="Q30" s="62" t="s">
        <v>16</v>
      </c>
      <c r="R30" s="1"/>
      <c r="S30" s="1"/>
      <c r="T30" s="3">
        <f t="shared" si="0"/>
        <v>300</v>
      </c>
      <c r="U30" s="3">
        <f t="shared" si="1"/>
        <v>60</v>
      </c>
      <c r="V30" s="1" t="s">
        <v>180</v>
      </c>
    </row>
    <row r="31" spans="1:22" ht="19.899999999999999" customHeight="1" x14ac:dyDescent="0.25">
      <c r="A31" s="3">
        <v>26</v>
      </c>
      <c r="B31" s="3">
        <v>22299999</v>
      </c>
      <c r="C31" s="66" t="s">
        <v>151</v>
      </c>
      <c r="D31" s="62">
        <v>80</v>
      </c>
      <c r="E31" s="62" t="s">
        <v>9</v>
      </c>
      <c r="F31" s="62"/>
      <c r="G31" s="62"/>
      <c r="H31" s="62">
        <v>90</v>
      </c>
      <c r="I31" s="62" t="s">
        <v>8</v>
      </c>
      <c r="J31" s="62">
        <v>61</v>
      </c>
      <c r="K31" s="62" t="s">
        <v>3</v>
      </c>
      <c r="L31" s="62">
        <v>60</v>
      </c>
      <c r="M31" s="62" t="s">
        <v>10</v>
      </c>
      <c r="N31" s="62">
        <v>61</v>
      </c>
      <c r="O31" s="62" t="s">
        <v>11</v>
      </c>
      <c r="P31" s="62">
        <v>75</v>
      </c>
      <c r="Q31" s="62" t="s">
        <v>9</v>
      </c>
      <c r="R31" s="1"/>
      <c r="S31" s="1"/>
      <c r="T31" s="3">
        <f t="shared" si="0"/>
        <v>352</v>
      </c>
      <c r="U31" s="3">
        <f t="shared" si="1"/>
        <v>70.400000000000006</v>
      </c>
      <c r="V31" s="1" t="s">
        <v>180</v>
      </c>
    </row>
    <row r="32" spans="1:22" ht="19.899999999999999" customHeight="1" x14ac:dyDescent="0.25">
      <c r="A32" s="3">
        <v>27</v>
      </c>
      <c r="B32" s="3">
        <v>22300000</v>
      </c>
      <c r="C32" s="66" t="s">
        <v>175</v>
      </c>
      <c r="D32" s="62">
        <v>81</v>
      </c>
      <c r="E32" s="62" t="s">
        <v>3</v>
      </c>
      <c r="F32" s="62">
        <v>82</v>
      </c>
      <c r="G32" s="62" t="s">
        <v>3</v>
      </c>
      <c r="H32" s="62"/>
      <c r="I32" s="62"/>
      <c r="J32" s="62">
        <v>61</v>
      </c>
      <c r="K32" s="62" t="s">
        <v>10</v>
      </c>
      <c r="L32" s="62">
        <v>73</v>
      </c>
      <c r="M32" s="62" t="s">
        <v>3</v>
      </c>
      <c r="N32" s="62">
        <v>94</v>
      </c>
      <c r="O32" s="62" t="s">
        <v>7</v>
      </c>
      <c r="P32" s="62">
        <v>83</v>
      </c>
      <c r="Q32" s="62" t="s">
        <v>3</v>
      </c>
      <c r="R32" s="1"/>
      <c r="S32" s="1"/>
      <c r="T32" s="3">
        <f t="shared" si="0"/>
        <v>391</v>
      </c>
      <c r="U32" s="3">
        <f t="shared" si="1"/>
        <v>78.2</v>
      </c>
      <c r="V32" s="1" t="s">
        <v>180</v>
      </c>
    </row>
    <row r="33" spans="1:22" ht="19.899999999999999" customHeight="1" x14ac:dyDescent="0.25">
      <c r="A33" s="3">
        <v>28</v>
      </c>
      <c r="B33" s="3">
        <v>22300001</v>
      </c>
      <c r="C33" s="67" t="s">
        <v>152</v>
      </c>
      <c r="D33" s="62">
        <v>76</v>
      </c>
      <c r="E33" s="62" t="s">
        <v>9</v>
      </c>
      <c r="F33" s="62"/>
      <c r="G33" s="62"/>
      <c r="H33" s="62">
        <v>71</v>
      </c>
      <c r="I33" s="62" t="s">
        <v>9</v>
      </c>
      <c r="J33" s="62">
        <v>53</v>
      </c>
      <c r="K33" s="62" t="s">
        <v>9</v>
      </c>
      <c r="L33" s="62">
        <v>69</v>
      </c>
      <c r="M33" s="62" t="s">
        <v>9</v>
      </c>
      <c r="N33" s="62">
        <v>80</v>
      </c>
      <c r="O33" s="62" t="s">
        <v>9</v>
      </c>
      <c r="P33" s="62">
        <v>61</v>
      </c>
      <c r="Q33" s="62" t="s">
        <v>16</v>
      </c>
      <c r="R33" s="1"/>
      <c r="S33" s="1"/>
      <c r="T33" s="3">
        <f t="shared" si="0"/>
        <v>349</v>
      </c>
      <c r="U33" s="3">
        <f t="shared" si="1"/>
        <v>69.8</v>
      </c>
      <c r="V33" s="1" t="s">
        <v>180</v>
      </c>
    </row>
    <row r="34" spans="1:22" ht="19.899999999999999" customHeight="1" x14ac:dyDescent="0.25">
      <c r="A34" s="3">
        <v>29</v>
      </c>
      <c r="B34" s="3">
        <v>22300002</v>
      </c>
      <c r="C34" s="67" t="s">
        <v>153</v>
      </c>
      <c r="D34" s="62">
        <v>80</v>
      </c>
      <c r="E34" s="62" t="s">
        <v>9</v>
      </c>
      <c r="F34" s="62">
        <v>82</v>
      </c>
      <c r="G34" s="62" t="s">
        <v>3</v>
      </c>
      <c r="H34" s="62"/>
      <c r="I34" s="62"/>
      <c r="J34" s="62">
        <v>52</v>
      </c>
      <c r="K34" s="62" t="s">
        <v>9</v>
      </c>
      <c r="L34" s="62">
        <v>63</v>
      </c>
      <c r="M34" s="62" t="s">
        <v>10</v>
      </c>
      <c r="N34" s="62">
        <v>77</v>
      </c>
      <c r="O34" s="62" t="s">
        <v>9</v>
      </c>
      <c r="P34" s="62">
        <v>71</v>
      </c>
      <c r="Q34" s="62" t="s">
        <v>10</v>
      </c>
      <c r="R34" s="1"/>
      <c r="S34" s="1"/>
      <c r="T34" s="3">
        <f t="shared" si="0"/>
        <v>354</v>
      </c>
      <c r="U34" s="3">
        <f t="shared" si="1"/>
        <v>70.8</v>
      </c>
      <c r="V34" s="1" t="s">
        <v>180</v>
      </c>
    </row>
    <row r="35" spans="1:22" ht="19.899999999999999" customHeight="1" x14ac:dyDescent="0.25">
      <c r="A35" s="3">
        <v>30</v>
      </c>
      <c r="B35" s="3">
        <v>22300003</v>
      </c>
      <c r="C35" s="67" t="s">
        <v>179</v>
      </c>
      <c r="D35" s="62">
        <v>73</v>
      </c>
      <c r="E35" s="62" t="s">
        <v>10</v>
      </c>
      <c r="F35" s="62">
        <v>87</v>
      </c>
      <c r="G35" s="62" t="s">
        <v>8</v>
      </c>
      <c r="H35" s="62"/>
      <c r="I35" s="62"/>
      <c r="J35" s="62">
        <v>80</v>
      </c>
      <c r="K35" s="62" t="s">
        <v>7</v>
      </c>
      <c r="L35" s="62">
        <v>73</v>
      </c>
      <c r="M35" s="62" t="s">
        <v>3</v>
      </c>
      <c r="N35" s="62">
        <v>79</v>
      </c>
      <c r="O35" s="62" t="s">
        <v>9</v>
      </c>
      <c r="P35" s="62">
        <v>77</v>
      </c>
      <c r="Q35" s="62" t="s">
        <v>9</v>
      </c>
      <c r="R35" s="1"/>
      <c r="S35" s="1"/>
      <c r="T35" s="3">
        <f t="shared" si="0"/>
        <v>392</v>
      </c>
      <c r="U35" s="3">
        <f t="shared" si="1"/>
        <v>78.400000000000006</v>
      </c>
      <c r="V35" s="1" t="s">
        <v>180</v>
      </c>
    </row>
    <row r="36" spans="1:22" ht="19.899999999999999" customHeight="1" x14ac:dyDescent="0.25">
      <c r="A36" s="3">
        <v>31</v>
      </c>
      <c r="B36" s="3">
        <v>22300004</v>
      </c>
      <c r="C36" s="67" t="s">
        <v>154</v>
      </c>
      <c r="D36" s="62">
        <v>47</v>
      </c>
      <c r="E36" s="62" t="s">
        <v>4</v>
      </c>
      <c r="F36" s="62">
        <v>33</v>
      </c>
      <c r="G36" s="62" t="s">
        <v>4</v>
      </c>
      <c r="H36" s="62"/>
      <c r="I36" s="62"/>
      <c r="J36" s="62">
        <v>27</v>
      </c>
      <c r="K36" s="62" t="s">
        <v>17</v>
      </c>
      <c r="L36" s="62">
        <v>25</v>
      </c>
      <c r="M36" s="62" t="s">
        <v>17</v>
      </c>
      <c r="N36" s="62">
        <v>34</v>
      </c>
      <c r="O36" s="62" t="s">
        <v>4</v>
      </c>
      <c r="P36" s="62">
        <v>57</v>
      </c>
      <c r="Q36" s="62" t="s">
        <v>4</v>
      </c>
      <c r="R36" s="1"/>
      <c r="S36" s="1"/>
      <c r="T36" s="3">
        <f t="shared" si="0"/>
        <v>166</v>
      </c>
      <c r="U36" s="3">
        <f t="shared" si="1"/>
        <v>33.200000000000003</v>
      </c>
      <c r="V36" s="1" t="s">
        <v>185</v>
      </c>
    </row>
    <row r="37" spans="1:22" ht="19.899999999999999" customHeight="1" x14ac:dyDescent="0.25">
      <c r="A37" s="3">
        <v>32</v>
      </c>
      <c r="B37" s="3">
        <v>22300005</v>
      </c>
      <c r="C37" s="67" t="s">
        <v>155</v>
      </c>
      <c r="D37" s="62">
        <v>87</v>
      </c>
      <c r="E37" s="62" t="s">
        <v>8</v>
      </c>
      <c r="F37" s="62">
        <v>88</v>
      </c>
      <c r="G37" s="62" t="s">
        <v>8</v>
      </c>
      <c r="H37" s="62"/>
      <c r="I37" s="62"/>
      <c r="J37" s="62">
        <v>83</v>
      </c>
      <c r="K37" s="62" t="s">
        <v>8</v>
      </c>
      <c r="L37" s="62">
        <v>89</v>
      </c>
      <c r="M37" s="62" t="s">
        <v>8</v>
      </c>
      <c r="N37" s="62">
        <v>95</v>
      </c>
      <c r="O37" s="62" t="s">
        <v>7</v>
      </c>
      <c r="P37" s="62">
        <v>71</v>
      </c>
      <c r="Q37" s="62" t="s">
        <v>10</v>
      </c>
      <c r="R37" s="1"/>
      <c r="S37" s="1"/>
      <c r="T37" s="3">
        <f t="shared" si="0"/>
        <v>442</v>
      </c>
      <c r="U37" s="3">
        <f t="shared" si="1"/>
        <v>88.4</v>
      </c>
      <c r="V37" s="1" t="s">
        <v>180</v>
      </c>
    </row>
    <row r="38" spans="1:22" ht="19.899999999999999" customHeight="1" x14ac:dyDescent="0.25">
      <c r="A38" s="3">
        <v>33</v>
      </c>
      <c r="B38" s="3">
        <v>22300006</v>
      </c>
      <c r="C38" s="67" t="s">
        <v>176</v>
      </c>
      <c r="D38" s="62">
        <v>56</v>
      </c>
      <c r="E38" s="62" t="s">
        <v>16</v>
      </c>
      <c r="F38" s="62">
        <v>73</v>
      </c>
      <c r="G38" s="62" t="s">
        <v>10</v>
      </c>
      <c r="H38" s="62"/>
      <c r="I38" s="62"/>
      <c r="J38" s="62">
        <v>47</v>
      </c>
      <c r="K38" s="62" t="s">
        <v>16</v>
      </c>
      <c r="L38" s="62">
        <v>50</v>
      </c>
      <c r="M38" s="62" t="s">
        <v>11</v>
      </c>
      <c r="N38" s="62">
        <v>69</v>
      </c>
      <c r="O38" s="62" t="s">
        <v>10</v>
      </c>
      <c r="P38" s="62">
        <v>65</v>
      </c>
      <c r="Q38" s="62" t="s">
        <v>16</v>
      </c>
      <c r="R38" s="1"/>
      <c r="S38" s="1"/>
      <c r="T38" s="3">
        <f t="shared" si="0"/>
        <v>295</v>
      </c>
      <c r="U38" s="3">
        <f t="shared" si="1"/>
        <v>59</v>
      </c>
      <c r="V38" s="1" t="s">
        <v>180</v>
      </c>
    </row>
    <row r="39" spans="1:22" ht="19.899999999999999" customHeight="1" x14ac:dyDescent="0.25">
      <c r="A39" s="3">
        <v>34</v>
      </c>
      <c r="B39" s="3">
        <v>22300007</v>
      </c>
      <c r="C39" s="67" t="s">
        <v>156</v>
      </c>
      <c r="D39" s="62">
        <v>68</v>
      </c>
      <c r="E39" s="62" t="s">
        <v>11</v>
      </c>
      <c r="F39" s="62">
        <v>85</v>
      </c>
      <c r="G39" s="62" t="s">
        <v>3</v>
      </c>
      <c r="H39" s="62"/>
      <c r="I39" s="62"/>
      <c r="J39" s="62">
        <v>58</v>
      </c>
      <c r="K39" s="62" t="s">
        <v>3</v>
      </c>
      <c r="L39" s="62">
        <v>66</v>
      </c>
      <c r="M39" s="62" t="s">
        <v>9</v>
      </c>
      <c r="N39" s="62">
        <v>90</v>
      </c>
      <c r="O39" s="62" t="s">
        <v>8</v>
      </c>
      <c r="P39" s="62">
        <v>66</v>
      </c>
      <c r="Q39" s="62" t="s">
        <v>11</v>
      </c>
      <c r="R39" s="1"/>
      <c r="S39" s="1"/>
      <c r="T39" s="3">
        <f t="shared" si="0"/>
        <v>367</v>
      </c>
      <c r="U39" s="3">
        <f t="shared" si="1"/>
        <v>73.400000000000006</v>
      </c>
      <c r="V39" s="1" t="s">
        <v>180</v>
      </c>
    </row>
    <row r="40" spans="1:22" ht="19.899999999999999" customHeight="1" x14ac:dyDescent="0.25">
      <c r="A40" s="3">
        <v>35</v>
      </c>
      <c r="B40" s="3">
        <v>22300008</v>
      </c>
      <c r="C40" s="67" t="s">
        <v>157</v>
      </c>
      <c r="D40" s="62">
        <v>51</v>
      </c>
      <c r="E40" s="62" t="s">
        <v>4</v>
      </c>
      <c r="F40" s="62">
        <v>60</v>
      </c>
      <c r="G40" s="62" t="s">
        <v>16</v>
      </c>
      <c r="H40" s="62"/>
      <c r="I40" s="62"/>
      <c r="J40" s="62">
        <v>28</v>
      </c>
      <c r="K40" s="62" t="s">
        <v>17</v>
      </c>
      <c r="L40" s="62">
        <v>34</v>
      </c>
      <c r="M40" s="62" t="s">
        <v>4</v>
      </c>
      <c r="N40" s="62">
        <v>52</v>
      </c>
      <c r="O40" s="62" t="s">
        <v>16</v>
      </c>
      <c r="P40" s="62">
        <v>51</v>
      </c>
      <c r="Q40" s="62" t="s">
        <v>4</v>
      </c>
      <c r="R40" s="1"/>
      <c r="S40" s="1"/>
      <c r="T40" s="3">
        <f>D40+F40+H40+P40+L40+N40</f>
        <v>248</v>
      </c>
      <c r="U40" s="3">
        <f t="shared" si="1"/>
        <v>49.6</v>
      </c>
      <c r="V40" s="1" t="s">
        <v>180</v>
      </c>
    </row>
    <row r="41" spans="1:22" ht="19.899999999999999" customHeight="1" x14ac:dyDescent="0.25">
      <c r="A41" s="3">
        <v>36</v>
      </c>
      <c r="B41" s="3">
        <v>22300009</v>
      </c>
      <c r="C41" s="67" t="s">
        <v>158</v>
      </c>
      <c r="D41" s="62">
        <v>92</v>
      </c>
      <c r="E41" s="62" t="s">
        <v>7</v>
      </c>
      <c r="F41" s="62">
        <v>93</v>
      </c>
      <c r="G41" s="62" t="s">
        <v>7</v>
      </c>
      <c r="H41" s="62"/>
      <c r="I41" s="62"/>
      <c r="J41" s="62">
        <v>85</v>
      </c>
      <c r="K41" s="62" t="s">
        <v>8</v>
      </c>
      <c r="L41" s="62">
        <v>86</v>
      </c>
      <c r="M41" s="62" t="s">
        <v>8</v>
      </c>
      <c r="N41" s="62">
        <v>92</v>
      </c>
      <c r="O41" s="62" t="s">
        <v>8</v>
      </c>
      <c r="P41" s="62">
        <v>77</v>
      </c>
      <c r="Q41" s="62" t="s">
        <v>9</v>
      </c>
      <c r="R41" s="1"/>
      <c r="S41" s="1"/>
      <c r="T41" s="3">
        <f t="shared" si="0"/>
        <v>448</v>
      </c>
      <c r="U41" s="3">
        <f t="shared" si="1"/>
        <v>89.6</v>
      </c>
      <c r="V41" s="1" t="s">
        <v>180</v>
      </c>
    </row>
    <row r="42" spans="1:22" ht="19.899999999999999" customHeight="1" x14ac:dyDescent="0.25">
      <c r="A42" s="3">
        <v>37</v>
      </c>
      <c r="B42" s="3">
        <v>22300010</v>
      </c>
      <c r="C42" s="67" t="s">
        <v>159</v>
      </c>
      <c r="D42" s="62">
        <v>84</v>
      </c>
      <c r="E42" s="62" t="s">
        <v>3</v>
      </c>
      <c r="F42" s="62"/>
      <c r="G42" s="62"/>
      <c r="H42" s="62">
        <v>69</v>
      </c>
      <c r="I42" s="62" t="s">
        <v>9</v>
      </c>
      <c r="J42" s="62">
        <v>72</v>
      </c>
      <c r="K42" s="62" t="s">
        <v>3</v>
      </c>
      <c r="L42" s="62">
        <v>58</v>
      </c>
      <c r="M42" s="62" t="s">
        <v>10</v>
      </c>
      <c r="N42" s="62">
        <v>77</v>
      </c>
      <c r="O42" s="62" t="s">
        <v>9</v>
      </c>
      <c r="P42" s="62">
        <v>77</v>
      </c>
      <c r="Q42" s="62" t="s">
        <v>9</v>
      </c>
      <c r="R42" s="1"/>
      <c r="S42" s="1"/>
      <c r="T42" s="3">
        <f t="shared" si="0"/>
        <v>360</v>
      </c>
      <c r="U42" s="3">
        <f t="shared" si="1"/>
        <v>72</v>
      </c>
      <c r="V42" s="1" t="s">
        <v>180</v>
      </c>
    </row>
    <row r="43" spans="1:22" ht="19.899999999999999" customHeight="1" x14ac:dyDescent="0.25">
      <c r="A43" s="3">
        <v>38</v>
      </c>
      <c r="B43" s="3">
        <v>22300011</v>
      </c>
      <c r="C43" s="67" t="s">
        <v>160</v>
      </c>
      <c r="D43" s="62">
        <v>82</v>
      </c>
      <c r="E43" s="62" t="s">
        <v>3</v>
      </c>
      <c r="F43" s="62">
        <v>70</v>
      </c>
      <c r="G43" s="62" t="s">
        <v>11</v>
      </c>
      <c r="H43" s="62"/>
      <c r="I43" s="62"/>
      <c r="J43" s="62">
        <v>56</v>
      </c>
      <c r="K43" s="62" t="s">
        <v>10</v>
      </c>
      <c r="L43" s="62">
        <v>67</v>
      </c>
      <c r="M43" s="62" t="s">
        <v>9</v>
      </c>
      <c r="N43" s="62">
        <v>83</v>
      </c>
      <c r="O43" s="62" t="s">
        <v>3</v>
      </c>
      <c r="P43" s="62">
        <v>73</v>
      </c>
      <c r="Q43" s="62" t="s">
        <v>10</v>
      </c>
      <c r="R43" s="1"/>
      <c r="S43" s="1"/>
      <c r="T43" s="3">
        <f t="shared" si="0"/>
        <v>358</v>
      </c>
      <c r="U43" s="3">
        <f t="shared" si="1"/>
        <v>71.599999999999994</v>
      </c>
      <c r="V43" s="1" t="s">
        <v>180</v>
      </c>
    </row>
    <row r="44" spans="1:22" ht="19.899999999999999" customHeight="1" x14ac:dyDescent="0.25">
      <c r="A44" s="3">
        <v>39</v>
      </c>
      <c r="B44" s="3">
        <v>22300012</v>
      </c>
      <c r="C44" s="68" t="s">
        <v>161</v>
      </c>
      <c r="D44" s="62">
        <v>61</v>
      </c>
      <c r="E44" s="62" t="s">
        <v>11</v>
      </c>
      <c r="F44" s="62">
        <v>71</v>
      </c>
      <c r="G44" s="62" t="s">
        <v>10</v>
      </c>
      <c r="H44" s="62"/>
      <c r="I44" s="62"/>
      <c r="J44" s="62">
        <v>35</v>
      </c>
      <c r="K44" s="62" t="s">
        <v>16</v>
      </c>
      <c r="L44" s="62">
        <v>33</v>
      </c>
      <c r="M44" s="62" t="s">
        <v>4</v>
      </c>
      <c r="N44" s="62">
        <v>72</v>
      </c>
      <c r="O44" s="62" t="s">
        <v>10</v>
      </c>
      <c r="P44" s="62">
        <v>61</v>
      </c>
      <c r="Q44" s="62" t="s">
        <v>16</v>
      </c>
      <c r="R44" s="1"/>
      <c r="S44" s="1"/>
      <c r="T44" s="3">
        <f t="shared" si="0"/>
        <v>272</v>
      </c>
      <c r="U44" s="3">
        <f t="shared" si="1"/>
        <v>54.4</v>
      </c>
      <c r="V44" s="1" t="s">
        <v>180</v>
      </c>
    </row>
    <row r="45" spans="1:22" ht="19.899999999999999" customHeight="1" x14ac:dyDescent="0.25">
      <c r="A45" s="3">
        <v>40</v>
      </c>
      <c r="B45" s="3">
        <v>22300013</v>
      </c>
      <c r="C45" s="67" t="s">
        <v>162</v>
      </c>
      <c r="D45" s="62">
        <v>53</v>
      </c>
      <c r="E45" s="62" t="s">
        <v>16</v>
      </c>
      <c r="F45" s="62">
        <v>53</v>
      </c>
      <c r="G45" s="62" t="s">
        <v>4</v>
      </c>
      <c r="H45" s="62"/>
      <c r="I45" s="62"/>
      <c r="J45" s="62">
        <v>25</v>
      </c>
      <c r="K45" s="62" t="s">
        <v>17</v>
      </c>
      <c r="L45" s="62">
        <v>33</v>
      </c>
      <c r="M45" s="62" t="s">
        <v>4</v>
      </c>
      <c r="N45" s="62">
        <v>45</v>
      </c>
      <c r="O45" s="62" t="s">
        <v>4</v>
      </c>
      <c r="P45" s="62">
        <v>50</v>
      </c>
      <c r="Q45" s="62" t="s">
        <v>4</v>
      </c>
      <c r="R45" s="1"/>
      <c r="S45" s="1"/>
      <c r="T45" s="3">
        <f>D45+F45+H45+P45+L45+N45</f>
        <v>234</v>
      </c>
      <c r="U45" s="3">
        <f t="shared" si="1"/>
        <v>46.8</v>
      </c>
      <c r="V45" s="1" t="s">
        <v>180</v>
      </c>
    </row>
    <row r="46" spans="1:22" ht="19.899999999999999" customHeight="1" x14ac:dyDescent="0.25">
      <c r="A46" s="3">
        <v>41</v>
      </c>
      <c r="B46" s="3">
        <v>22300014</v>
      </c>
      <c r="C46" s="66" t="s">
        <v>178</v>
      </c>
      <c r="D46" s="62">
        <v>57</v>
      </c>
      <c r="E46" s="62" t="s">
        <v>16</v>
      </c>
      <c r="F46" s="62">
        <v>28</v>
      </c>
      <c r="G46" s="62" t="s">
        <v>17</v>
      </c>
      <c r="H46" s="62"/>
      <c r="I46" s="62"/>
      <c r="J46" s="62">
        <v>26</v>
      </c>
      <c r="K46" s="62" t="s">
        <v>17</v>
      </c>
      <c r="L46" s="62">
        <v>33</v>
      </c>
      <c r="M46" s="62" t="s">
        <v>4</v>
      </c>
      <c r="N46" s="62">
        <v>45</v>
      </c>
      <c r="O46" s="62" t="s">
        <v>4</v>
      </c>
      <c r="P46" s="62">
        <v>54</v>
      </c>
      <c r="Q46" s="62" t="s">
        <v>4</v>
      </c>
      <c r="R46" s="1"/>
      <c r="S46" s="1"/>
      <c r="T46" s="3">
        <f t="shared" si="0"/>
        <v>189</v>
      </c>
      <c r="U46" s="3">
        <f t="shared" si="1"/>
        <v>37.799999999999997</v>
      </c>
      <c r="V46" s="1" t="s">
        <v>185</v>
      </c>
    </row>
    <row r="47" spans="1:22" ht="19.899999999999999" customHeight="1" x14ac:dyDescent="0.25">
      <c r="A47" s="3">
        <v>42</v>
      </c>
      <c r="B47" s="3">
        <v>22300015</v>
      </c>
      <c r="C47" s="67" t="s">
        <v>163</v>
      </c>
      <c r="D47" s="62">
        <v>54</v>
      </c>
      <c r="E47" s="62" t="s">
        <v>16</v>
      </c>
      <c r="F47" s="62">
        <v>74</v>
      </c>
      <c r="G47" s="62" t="s">
        <v>10</v>
      </c>
      <c r="H47" s="62"/>
      <c r="I47" s="62"/>
      <c r="J47" s="62">
        <v>63</v>
      </c>
      <c r="K47" s="62" t="s">
        <v>10</v>
      </c>
      <c r="L47" s="62">
        <v>48</v>
      </c>
      <c r="M47" s="62" t="s">
        <v>16</v>
      </c>
      <c r="N47" s="62">
        <v>68</v>
      </c>
      <c r="O47" s="62" t="s">
        <v>10</v>
      </c>
      <c r="P47" s="62">
        <v>59</v>
      </c>
      <c r="Q47" s="62" t="s">
        <v>4</v>
      </c>
      <c r="R47" s="1"/>
      <c r="S47" s="1"/>
      <c r="T47" s="3">
        <f t="shared" si="0"/>
        <v>307</v>
      </c>
      <c r="U47" s="3">
        <f t="shared" si="1"/>
        <v>61.4</v>
      </c>
      <c r="V47" s="1" t="s">
        <v>180</v>
      </c>
    </row>
    <row r="48" spans="1:22" ht="19.899999999999999" customHeight="1" x14ac:dyDescent="0.25">
      <c r="A48" s="3">
        <v>43</v>
      </c>
      <c r="B48" s="3">
        <v>22300016</v>
      </c>
      <c r="C48" s="67" t="s">
        <v>164</v>
      </c>
      <c r="D48" s="62">
        <v>68</v>
      </c>
      <c r="E48" s="62" t="s">
        <v>11</v>
      </c>
      <c r="F48" s="62">
        <v>66</v>
      </c>
      <c r="G48" s="62" t="s">
        <v>11</v>
      </c>
      <c r="H48" s="62"/>
      <c r="I48" s="62"/>
      <c r="J48" s="62">
        <v>43</v>
      </c>
      <c r="K48" s="62" t="s">
        <v>16</v>
      </c>
      <c r="L48" s="62">
        <v>39</v>
      </c>
      <c r="M48" s="62" t="s">
        <v>4</v>
      </c>
      <c r="N48" s="62">
        <v>66</v>
      </c>
      <c r="O48" s="62" t="s">
        <v>10</v>
      </c>
      <c r="P48" s="62">
        <v>56</v>
      </c>
      <c r="Q48" s="62" t="s">
        <v>4</v>
      </c>
      <c r="R48" s="1"/>
      <c r="S48" s="1"/>
      <c r="T48" s="3">
        <f t="shared" si="0"/>
        <v>282</v>
      </c>
      <c r="U48" s="3">
        <f t="shared" si="1"/>
        <v>56.4</v>
      </c>
      <c r="V48" s="1" t="s">
        <v>180</v>
      </c>
    </row>
    <row r="49" spans="1:22" ht="19.899999999999999" customHeight="1" x14ac:dyDescent="0.25">
      <c r="A49" s="3">
        <v>44</v>
      </c>
      <c r="B49" s="3">
        <v>22300017</v>
      </c>
      <c r="C49" s="67" t="s">
        <v>165</v>
      </c>
      <c r="D49" s="62">
        <v>70</v>
      </c>
      <c r="E49" s="62" t="s">
        <v>10</v>
      </c>
      <c r="F49" s="62">
        <v>59</v>
      </c>
      <c r="G49" s="62" t="s">
        <v>16</v>
      </c>
      <c r="H49" s="62"/>
      <c r="I49" s="62"/>
      <c r="J49" s="62">
        <v>27</v>
      </c>
      <c r="K49" s="62" t="s">
        <v>17</v>
      </c>
      <c r="L49" s="62">
        <v>33</v>
      </c>
      <c r="M49" s="62" t="s">
        <v>4</v>
      </c>
      <c r="N49" s="62">
        <v>52</v>
      </c>
      <c r="O49" s="62" t="s">
        <v>16</v>
      </c>
      <c r="P49" s="62">
        <v>54</v>
      </c>
      <c r="Q49" s="62" t="s">
        <v>4</v>
      </c>
      <c r="R49" s="1"/>
      <c r="S49" s="1"/>
      <c r="T49" s="3">
        <f>D49+F49+H49+P49+L49+N49</f>
        <v>268</v>
      </c>
      <c r="U49" s="3">
        <f t="shared" si="1"/>
        <v>53.6</v>
      </c>
      <c r="V49" s="1" t="s">
        <v>180</v>
      </c>
    </row>
    <row r="50" spans="1:22" ht="19.899999999999999" customHeight="1" x14ac:dyDescent="0.25">
      <c r="A50" s="3">
        <v>45</v>
      </c>
      <c r="B50" s="3">
        <v>22300018</v>
      </c>
      <c r="C50" s="67" t="s">
        <v>166</v>
      </c>
      <c r="D50" s="62">
        <v>63</v>
      </c>
      <c r="E50" s="62" t="s">
        <v>11</v>
      </c>
      <c r="F50" s="62">
        <v>69</v>
      </c>
      <c r="G50" s="62" t="s">
        <v>11</v>
      </c>
      <c r="H50" s="62"/>
      <c r="I50" s="62"/>
      <c r="J50" s="62">
        <v>33</v>
      </c>
      <c r="K50" s="62" t="s">
        <v>4</v>
      </c>
      <c r="L50" s="62">
        <v>47</v>
      </c>
      <c r="M50" s="62" t="s">
        <v>16</v>
      </c>
      <c r="N50" s="62">
        <v>62</v>
      </c>
      <c r="O50" s="62" t="s">
        <v>11</v>
      </c>
      <c r="P50" s="62">
        <v>60</v>
      </c>
      <c r="Q50" s="62" t="s">
        <v>16</v>
      </c>
      <c r="R50" s="1"/>
      <c r="S50" s="1"/>
      <c r="T50" s="3">
        <f t="shared" si="0"/>
        <v>274</v>
      </c>
      <c r="U50" s="3">
        <f t="shared" si="1"/>
        <v>54.8</v>
      </c>
      <c r="V50" s="1" t="s">
        <v>180</v>
      </c>
    </row>
    <row r="51" spans="1:22" ht="19.899999999999999" customHeight="1" x14ac:dyDescent="0.25">
      <c r="A51" s="3">
        <v>46</v>
      </c>
      <c r="B51" s="3">
        <v>22300019</v>
      </c>
      <c r="C51" s="67" t="s">
        <v>167</v>
      </c>
      <c r="D51" s="62">
        <v>45</v>
      </c>
      <c r="E51" s="62" t="s">
        <v>4</v>
      </c>
      <c r="F51" s="62">
        <v>54</v>
      </c>
      <c r="G51" s="62" t="s">
        <v>16</v>
      </c>
      <c r="H51" s="62"/>
      <c r="I51" s="62"/>
      <c r="J51" s="62">
        <v>30</v>
      </c>
      <c r="K51" s="62" t="s">
        <v>17</v>
      </c>
      <c r="L51" s="62">
        <v>43</v>
      </c>
      <c r="M51" s="62" t="s">
        <v>16</v>
      </c>
      <c r="N51" s="62">
        <v>46</v>
      </c>
      <c r="O51" s="62" t="s">
        <v>4</v>
      </c>
      <c r="P51" s="62">
        <v>53</v>
      </c>
      <c r="Q51" s="62" t="s">
        <v>4</v>
      </c>
      <c r="R51" s="1"/>
      <c r="S51" s="1"/>
      <c r="T51" s="3">
        <f>D51+F51+H51+P51+L51+N51</f>
        <v>241</v>
      </c>
      <c r="U51" s="3">
        <f t="shared" si="1"/>
        <v>48.2</v>
      </c>
      <c r="V51" s="1" t="s">
        <v>180</v>
      </c>
    </row>
    <row r="52" spans="1:22" ht="19.899999999999999" customHeight="1" x14ac:dyDescent="0.25">
      <c r="A52" s="3">
        <v>47</v>
      </c>
      <c r="B52" s="3">
        <v>22300020</v>
      </c>
      <c r="C52" s="67" t="s">
        <v>168</v>
      </c>
      <c r="D52" s="62">
        <v>69</v>
      </c>
      <c r="E52" s="62" t="s">
        <v>10</v>
      </c>
      <c r="F52" s="62">
        <v>69</v>
      </c>
      <c r="G52" s="62" t="s">
        <v>11</v>
      </c>
      <c r="H52" s="62"/>
      <c r="I52" s="62"/>
      <c r="J52" s="62">
        <v>33</v>
      </c>
      <c r="K52" s="62" t="s">
        <v>4</v>
      </c>
      <c r="L52" s="62">
        <v>38</v>
      </c>
      <c r="M52" s="62" t="s">
        <v>4</v>
      </c>
      <c r="N52" s="62">
        <v>51</v>
      </c>
      <c r="O52" s="62" t="s">
        <v>16</v>
      </c>
      <c r="P52" s="62">
        <v>56</v>
      </c>
      <c r="Q52" s="62" t="s">
        <v>4</v>
      </c>
      <c r="R52" s="1"/>
      <c r="S52" s="1"/>
      <c r="T52" s="3">
        <f t="shared" si="0"/>
        <v>260</v>
      </c>
      <c r="U52" s="3">
        <f t="shared" si="1"/>
        <v>52</v>
      </c>
      <c r="V52" s="1" t="s">
        <v>180</v>
      </c>
    </row>
  </sheetData>
  <mergeCells count="16">
    <mergeCell ref="A1:V1"/>
    <mergeCell ref="A3:A5"/>
    <mergeCell ref="B3:B5"/>
    <mergeCell ref="C3:C5"/>
    <mergeCell ref="V4:V5"/>
    <mergeCell ref="T4:T5"/>
    <mergeCell ref="U4:U5"/>
    <mergeCell ref="R4:S4"/>
    <mergeCell ref="N4:O4"/>
    <mergeCell ref="D3:Q3"/>
    <mergeCell ref="D4:E4"/>
    <mergeCell ref="F4:G4"/>
    <mergeCell ref="H4:I4"/>
    <mergeCell ref="J4:K4"/>
    <mergeCell ref="L4:M4"/>
    <mergeCell ref="P4:Q4"/>
  </mergeCells>
  <pageMargins left="0.7" right="0.7" top="0.75" bottom="0.75" header="0.3" footer="0.3"/>
  <pageSetup paperSize="5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XII PI</vt:lpstr>
      <vt:lpstr>X PI</vt:lpstr>
      <vt:lpstr>Xii Science </vt:lpstr>
      <vt:lpstr>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 KV Pokaran</dc:creator>
  <cp:lastModifiedBy>JP JOSI</cp:lastModifiedBy>
  <cp:lastPrinted>2022-07-29T06:08:11Z</cp:lastPrinted>
  <dcterms:created xsi:type="dcterms:W3CDTF">2020-07-14T16:23:29Z</dcterms:created>
  <dcterms:modified xsi:type="dcterms:W3CDTF">2022-07-29T06:13:44Z</dcterms:modified>
</cp:coreProperties>
</file>